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ate1904="1" showInkAnnotation="0" checkCompatibility="1" autoCompressPictures="0"/>
  <bookViews>
    <workbookView xWindow="-150" yWindow="-480" windowWidth="28950" windowHeight="15105" tabRatio="500" activeTab="2"/>
  </bookViews>
  <sheets>
    <sheet name="Guardian" sheetId="1" r:id="rId1"/>
    <sheet name="Burglar" sheetId="2" r:id="rId2"/>
    <sheet name="Captain" sheetId="3" r:id="rId3"/>
    <sheet name="Champions" sheetId="4" r:id="rId4"/>
    <sheet name="Hunters" sheetId="5" r:id="rId5"/>
    <sheet name="Lore-Masters" sheetId="6" r:id="rId6"/>
    <sheet name="Minstrels" sheetId="7" r:id="rId7"/>
    <sheet name="Rune-Keepers" sheetId="8" r:id="rId8"/>
    <sheet name="Wardens" sheetId="9" r:id="rId9"/>
    <sheet name="Compatibility Report" sheetId="10" r:id="rId10"/>
  </sheets>
  <definedNames>
    <definedName name="_xlnm.Print_Area" localSheetId="1">Burglar!$A$1:$Q$47</definedName>
    <definedName name="_xlnm.Print_Area" localSheetId="2">Captain!$A$1:$V$175</definedName>
    <definedName name="_xlnm.Print_Area" localSheetId="0">Guardian!$A$1:$Q$45</definedName>
    <definedName name="_xlnm.Print_Area" localSheetId="4">Hunters!$A$1:$Q$79</definedName>
  </definedNames>
  <calcPr calcId="144525" concurrentCalc="0"/>
  <webPublishing allowPng="1" targetScreenSize="1024x768" dpi="72" codePage="10000"/>
  <extLst>
    <ext xmlns:mx="http://schemas.microsoft.com/office/mac/excel/2008/main" uri="http://schemas.microsoft.com/office/mac/excel/2008/main">
      <mx:ArchID Flags="2"/>
    </ext>
  </extLst>
</workbook>
</file>

<file path=xl/calcChain.xml><?xml version="1.0" encoding="utf-8"?>
<calcChain xmlns="http://schemas.openxmlformats.org/spreadsheetml/2006/main">
  <c r="G173" i="3" l="1"/>
  <c r="H173" i="3"/>
  <c r="I173" i="3"/>
  <c r="J173" i="3"/>
  <c r="K173" i="3"/>
  <c r="L173" i="3"/>
  <c r="M173" i="3"/>
  <c r="N173" i="3"/>
  <c r="F173" i="3"/>
  <c r="I172" i="3"/>
  <c r="G171" i="3"/>
  <c r="H171" i="3"/>
  <c r="I171" i="3"/>
  <c r="J171" i="3"/>
  <c r="K171" i="3"/>
  <c r="L171" i="3"/>
  <c r="M171" i="3"/>
  <c r="N171" i="3"/>
  <c r="F171" i="3"/>
  <c r="N157" i="3"/>
  <c r="M157" i="3"/>
  <c r="L157" i="3"/>
  <c r="K157" i="3"/>
  <c r="J157" i="3"/>
  <c r="I157" i="3"/>
  <c r="H157" i="3"/>
  <c r="G157" i="3"/>
  <c r="F157" i="3"/>
  <c r="N155" i="3"/>
  <c r="M155" i="3"/>
  <c r="L155" i="3"/>
  <c r="K155" i="3"/>
  <c r="J155" i="3"/>
  <c r="I155" i="3"/>
  <c r="H155" i="3"/>
  <c r="G155" i="3"/>
  <c r="F155" i="3"/>
  <c r="N143" i="3"/>
  <c r="N145" i="3"/>
  <c r="M143" i="3"/>
  <c r="M145" i="3"/>
  <c r="L143" i="3"/>
  <c r="L145" i="3"/>
  <c r="K143" i="3"/>
  <c r="K145" i="3"/>
  <c r="J143" i="3"/>
  <c r="J145" i="3"/>
  <c r="I143" i="3"/>
  <c r="I145" i="3"/>
  <c r="H143" i="3"/>
  <c r="H145" i="3"/>
  <c r="G143" i="3"/>
  <c r="G145" i="3"/>
  <c r="F143" i="3"/>
  <c r="F145" i="3"/>
  <c r="G134" i="3"/>
  <c r="H134" i="3"/>
  <c r="I134" i="3"/>
  <c r="J134" i="3"/>
  <c r="K134" i="3"/>
  <c r="L134" i="3"/>
  <c r="M134" i="3"/>
  <c r="N134" i="3"/>
  <c r="F134" i="3"/>
  <c r="G132" i="3"/>
  <c r="H132" i="3"/>
  <c r="I132" i="3"/>
  <c r="J132" i="3"/>
  <c r="K132" i="3"/>
  <c r="L132" i="3"/>
  <c r="M132" i="3"/>
  <c r="N132" i="3"/>
  <c r="F132" i="3"/>
  <c r="H75" i="5"/>
  <c r="O74" i="5"/>
  <c r="O76" i="5"/>
  <c r="N74" i="5"/>
  <c r="N76" i="5"/>
  <c r="M74" i="5"/>
  <c r="M76" i="5"/>
  <c r="L76" i="5"/>
  <c r="K74" i="5"/>
  <c r="K76" i="5"/>
  <c r="J74" i="5"/>
  <c r="J76" i="5"/>
  <c r="I74" i="5"/>
  <c r="I76" i="5"/>
  <c r="H74" i="5"/>
  <c r="H76" i="5"/>
  <c r="G74" i="5"/>
  <c r="G76" i="5"/>
  <c r="F74" i="5"/>
  <c r="O39" i="5"/>
  <c r="O41" i="5"/>
  <c r="N39" i="5"/>
  <c r="N41" i="5"/>
  <c r="M39" i="5"/>
  <c r="M41" i="5"/>
  <c r="L41" i="5"/>
  <c r="K39" i="5"/>
  <c r="K41" i="5"/>
  <c r="J39" i="5"/>
  <c r="J41" i="5"/>
  <c r="I39" i="5"/>
  <c r="I41" i="5"/>
  <c r="H39" i="5"/>
  <c r="H41" i="5"/>
  <c r="G39" i="5"/>
  <c r="G41" i="5"/>
  <c r="F39" i="5"/>
  <c r="H67" i="2"/>
  <c r="H69" i="2"/>
  <c r="O67" i="2"/>
  <c r="O69" i="2"/>
  <c r="N67" i="2"/>
  <c r="N69" i="2"/>
  <c r="M67" i="2"/>
  <c r="M69" i="2"/>
  <c r="L69" i="2"/>
  <c r="K67" i="2"/>
  <c r="K69" i="2"/>
  <c r="J67" i="2"/>
  <c r="J69" i="2"/>
  <c r="I67" i="2"/>
  <c r="I69" i="2"/>
  <c r="G67" i="2"/>
  <c r="G69" i="2"/>
  <c r="F67" i="2"/>
  <c r="O39" i="2"/>
  <c r="O41" i="2"/>
  <c r="N39" i="2"/>
  <c r="N41" i="2"/>
  <c r="M39" i="2"/>
  <c r="M41" i="2"/>
  <c r="L41" i="2"/>
  <c r="K39" i="2"/>
  <c r="K41" i="2"/>
  <c r="J39" i="2"/>
  <c r="J41" i="2"/>
  <c r="I39" i="2"/>
  <c r="I41" i="2"/>
  <c r="H39" i="2"/>
  <c r="H41" i="2"/>
  <c r="G39" i="2"/>
  <c r="G41" i="2"/>
  <c r="F39" i="2"/>
  <c r="I67" i="9"/>
  <c r="I69" i="9"/>
  <c r="O67" i="9"/>
  <c r="O69" i="9"/>
  <c r="N67" i="9"/>
  <c r="N69" i="9"/>
  <c r="M67" i="9"/>
  <c r="M69" i="9"/>
  <c r="L69" i="9"/>
  <c r="K67" i="9"/>
  <c r="K69" i="9"/>
  <c r="J67" i="9"/>
  <c r="J69" i="9"/>
  <c r="H67" i="9"/>
  <c r="H69" i="9"/>
  <c r="G67" i="9"/>
  <c r="G69" i="9"/>
  <c r="F67" i="9"/>
  <c r="O39" i="9"/>
  <c r="O41" i="9"/>
  <c r="N39" i="9"/>
  <c r="N41" i="9"/>
  <c r="M39" i="9"/>
  <c r="M41" i="9"/>
  <c r="L41" i="9"/>
  <c r="K39" i="9"/>
  <c r="K41" i="9"/>
  <c r="J39" i="9"/>
  <c r="J41" i="9"/>
  <c r="I39" i="9"/>
  <c r="I41" i="9"/>
  <c r="H39" i="9"/>
  <c r="H41" i="9"/>
  <c r="G39" i="9"/>
  <c r="G41" i="9"/>
  <c r="F39" i="9"/>
  <c r="F30" i="9"/>
  <c r="G30" i="9"/>
  <c r="H30" i="9"/>
  <c r="I30" i="9"/>
  <c r="J30" i="9"/>
  <c r="K30" i="9"/>
  <c r="M30" i="9"/>
  <c r="N30" i="9"/>
  <c r="O30" i="9"/>
  <c r="N68" i="3"/>
  <c r="N70" i="3"/>
  <c r="M68" i="3"/>
  <c r="M70" i="3"/>
  <c r="L70" i="3"/>
  <c r="K68" i="3"/>
  <c r="K70" i="3"/>
  <c r="J68" i="3"/>
  <c r="J70" i="3"/>
  <c r="I68" i="3"/>
  <c r="I70" i="3"/>
  <c r="H68" i="3"/>
  <c r="H70" i="3"/>
  <c r="G68" i="3"/>
  <c r="G70" i="3"/>
  <c r="F68" i="3"/>
  <c r="O39" i="1"/>
  <c r="O41" i="1"/>
  <c r="N39" i="1"/>
  <c r="N41" i="1"/>
  <c r="M39" i="1"/>
  <c r="M41" i="1"/>
  <c r="L41" i="1"/>
  <c r="K39" i="1"/>
  <c r="K41" i="1"/>
  <c r="J39" i="1"/>
  <c r="J41" i="1"/>
  <c r="I39" i="1"/>
  <c r="I41" i="1"/>
  <c r="H39" i="1"/>
  <c r="H41" i="1"/>
  <c r="G39" i="1"/>
  <c r="G41" i="1"/>
  <c r="F39" i="1"/>
  <c r="O68" i="1"/>
  <c r="O70" i="1"/>
  <c r="N68" i="1"/>
  <c r="N70" i="1"/>
  <c r="M68" i="1"/>
  <c r="M70" i="1"/>
  <c r="L70" i="1"/>
  <c r="K68" i="1"/>
  <c r="K70" i="1"/>
  <c r="J68" i="1"/>
  <c r="J70" i="1"/>
  <c r="I68" i="1"/>
  <c r="I70" i="1"/>
  <c r="H68" i="1"/>
  <c r="H70" i="1"/>
  <c r="G68" i="1"/>
  <c r="G70" i="1"/>
  <c r="F68" i="1"/>
  <c r="O66" i="4"/>
  <c r="O68" i="4"/>
  <c r="N66" i="4"/>
  <c r="N68" i="4"/>
  <c r="M66" i="4"/>
  <c r="M68" i="4"/>
  <c r="L68" i="4"/>
  <c r="K66" i="4"/>
  <c r="K68" i="4"/>
  <c r="J66" i="4"/>
  <c r="J68" i="4"/>
  <c r="I66" i="4"/>
  <c r="I68" i="4"/>
  <c r="H66" i="4"/>
  <c r="H68" i="4"/>
  <c r="G66" i="4"/>
  <c r="G68" i="4"/>
  <c r="F66" i="4"/>
  <c r="O39" i="4"/>
  <c r="O41" i="4"/>
  <c r="O30" i="4"/>
  <c r="O44" i="4"/>
  <c r="N39" i="4"/>
  <c r="N41" i="4"/>
  <c r="N30" i="4"/>
  <c r="N44" i="4"/>
  <c r="M39" i="4"/>
  <c r="M41" i="4"/>
  <c r="M30" i="4"/>
  <c r="M44" i="4"/>
  <c r="L41" i="4"/>
  <c r="L44" i="4"/>
  <c r="K39" i="4"/>
  <c r="K41" i="4"/>
  <c r="K30" i="4"/>
  <c r="K44" i="4"/>
  <c r="J39" i="4"/>
  <c r="J41" i="4"/>
  <c r="J30" i="4"/>
  <c r="J44" i="4"/>
  <c r="I39" i="4"/>
  <c r="I41" i="4"/>
  <c r="I30" i="4"/>
  <c r="I44" i="4"/>
  <c r="H39" i="4"/>
  <c r="H41" i="4"/>
  <c r="H30" i="4"/>
  <c r="H44" i="4"/>
  <c r="G39" i="4"/>
  <c r="G41" i="4"/>
  <c r="G30" i="4"/>
  <c r="G44" i="4"/>
  <c r="F39" i="4"/>
  <c r="F30" i="4"/>
  <c r="F44" i="4"/>
  <c r="O53" i="4"/>
  <c r="O55" i="4"/>
  <c r="N53" i="4"/>
  <c r="N54" i="4"/>
  <c r="N55" i="4"/>
  <c r="M53" i="4"/>
  <c r="M55" i="4"/>
  <c r="L55" i="4"/>
  <c r="K53" i="4"/>
  <c r="K54" i="4"/>
  <c r="K55" i="4"/>
  <c r="J53" i="4"/>
  <c r="J55" i="4"/>
  <c r="I53" i="4"/>
  <c r="I54" i="4"/>
  <c r="I55" i="4"/>
  <c r="H53" i="4"/>
  <c r="H55" i="4"/>
  <c r="G53" i="4"/>
  <c r="G54" i="4"/>
  <c r="G55" i="4"/>
  <c r="F53" i="4"/>
  <c r="H39" i="3"/>
  <c r="H41" i="3"/>
  <c r="H30" i="3"/>
  <c r="H44" i="3"/>
  <c r="I39" i="3"/>
  <c r="I41" i="3"/>
  <c r="I30" i="3"/>
  <c r="I44" i="3"/>
  <c r="J39" i="3"/>
  <c r="J41" i="3"/>
  <c r="J30" i="3"/>
  <c r="J44" i="3"/>
  <c r="K39" i="3"/>
  <c r="K41" i="3"/>
  <c r="K30" i="3"/>
  <c r="K44" i="3"/>
  <c r="L41" i="3"/>
  <c r="L44" i="3"/>
  <c r="M39" i="3"/>
  <c r="M41" i="3"/>
  <c r="M30" i="3"/>
  <c r="M44" i="3"/>
  <c r="N39" i="3"/>
  <c r="N41" i="3"/>
  <c r="N30" i="3"/>
  <c r="N44" i="3"/>
  <c r="G39" i="3"/>
  <c r="G41" i="3"/>
  <c r="G30" i="3"/>
  <c r="G44" i="3"/>
  <c r="N54" i="3"/>
  <c r="N56" i="3"/>
  <c r="M54" i="3"/>
  <c r="M55" i="3"/>
  <c r="M56" i="3"/>
  <c r="L56" i="3"/>
  <c r="K54" i="3"/>
  <c r="K55" i="3"/>
  <c r="K56" i="3"/>
  <c r="J54" i="3"/>
  <c r="J56" i="3"/>
  <c r="I54" i="3"/>
  <c r="I55" i="3"/>
  <c r="I56" i="3"/>
  <c r="H54" i="3"/>
  <c r="H56" i="3"/>
  <c r="G54" i="3"/>
  <c r="G55" i="3"/>
  <c r="G56" i="3"/>
  <c r="F54" i="3"/>
  <c r="N55" i="1"/>
  <c r="K55" i="1"/>
  <c r="I55" i="1"/>
  <c r="G55" i="1"/>
  <c r="O54" i="1"/>
  <c r="O56" i="1"/>
  <c r="N54" i="1"/>
  <c r="N56" i="1"/>
  <c r="M54" i="1"/>
  <c r="M56" i="1"/>
  <c r="L56" i="1"/>
  <c r="K54" i="1"/>
  <c r="K56" i="1"/>
  <c r="J54" i="1"/>
  <c r="J56" i="1"/>
  <c r="I54" i="1"/>
  <c r="I56" i="1"/>
  <c r="H54" i="1"/>
  <c r="H56" i="1"/>
  <c r="G54" i="1"/>
  <c r="G56" i="1"/>
  <c r="F54" i="1"/>
  <c r="O55" i="2"/>
  <c r="O57" i="2"/>
  <c r="N55" i="2"/>
  <c r="N56" i="2"/>
  <c r="N57" i="2"/>
  <c r="M55" i="2"/>
  <c r="M57" i="2"/>
  <c r="L57" i="2"/>
  <c r="K55" i="2"/>
  <c r="K57" i="2"/>
  <c r="J55" i="2"/>
  <c r="J57" i="2"/>
  <c r="I55" i="2"/>
  <c r="I56" i="2"/>
  <c r="I57" i="2"/>
  <c r="H55" i="2"/>
  <c r="H56" i="2"/>
  <c r="H57" i="2"/>
  <c r="G55" i="2"/>
  <c r="G56" i="2"/>
  <c r="G57" i="2"/>
  <c r="F55" i="2"/>
  <c r="O80" i="6"/>
  <c r="O82" i="6"/>
  <c r="N80" i="6"/>
  <c r="N82" i="6"/>
  <c r="M80" i="6"/>
  <c r="M82" i="6"/>
  <c r="L82" i="6"/>
  <c r="K80" i="6"/>
  <c r="K82" i="6"/>
  <c r="J80" i="6"/>
  <c r="J82" i="6"/>
  <c r="I80" i="6"/>
  <c r="I82" i="6"/>
  <c r="H80" i="6"/>
  <c r="H82" i="6"/>
  <c r="G80" i="6"/>
  <c r="G82" i="6"/>
  <c r="F80" i="6"/>
  <c r="O76" i="8"/>
  <c r="O78" i="8"/>
  <c r="N76" i="8"/>
  <c r="N78" i="8"/>
  <c r="M76" i="8"/>
  <c r="M78" i="8"/>
  <c r="L78" i="8"/>
  <c r="K76" i="8"/>
  <c r="K78" i="8"/>
  <c r="J76" i="8"/>
  <c r="J78" i="8"/>
  <c r="I76" i="8"/>
  <c r="I78" i="8"/>
  <c r="H76" i="8"/>
  <c r="H78" i="8"/>
  <c r="G76" i="8"/>
  <c r="G78" i="8"/>
  <c r="F76" i="8"/>
  <c r="O89" i="7"/>
  <c r="O91" i="7"/>
  <c r="N89" i="7"/>
  <c r="N91" i="7"/>
  <c r="M89" i="7"/>
  <c r="M91" i="7"/>
  <c r="L91" i="7"/>
  <c r="K89" i="7"/>
  <c r="K91" i="7"/>
  <c r="J89" i="7"/>
  <c r="J91" i="7"/>
  <c r="I89" i="7"/>
  <c r="I91" i="7"/>
  <c r="H89" i="7"/>
  <c r="H91" i="7"/>
  <c r="G89" i="7"/>
  <c r="G91" i="7"/>
  <c r="F89" i="7"/>
  <c r="O55" i="9"/>
  <c r="O57" i="9"/>
  <c r="N55" i="9"/>
  <c r="N56" i="9"/>
  <c r="N57" i="9"/>
  <c r="M55" i="9"/>
  <c r="M57" i="9"/>
  <c r="L57" i="9"/>
  <c r="K55" i="9"/>
  <c r="K57" i="9"/>
  <c r="J55" i="9"/>
  <c r="J57" i="9"/>
  <c r="I55" i="9"/>
  <c r="I56" i="9"/>
  <c r="I57" i="9"/>
  <c r="H55" i="9"/>
  <c r="H56" i="9"/>
  <c r="H57" i="9"/>
  <c r="G55" i="9"/>
  <c r="G56" i="9"/>
  <c r="G57" i="9"/>
  <c r="F55" i="9"/>
  <c r="O64" i="8"/>
  <c r="O66" i="8"/>
  <c r="N64" i="8"/>
  <c r="N66" i="8"/>
  <c r="M64" i="8"/>
  <c r="M66" i="8"/>
  <c r="L66" i="8"/>
  <c r="K64" i="8"/>
  <c r="K65" i="8"/>
  <c r="K66" i="8"/>
  <c r="J64" i="8"/>
  <c r="J65" i="8"/>
  <c r="J66" i="8"/>
  <c r="I64" i="8"/>
  <c r="I65" i="8"/>
  <c r="I66" i="8"/>
  <c r="H64" i="8"/>
  <c r="H66" i="8"/>
  <c r="G64" i="8"/>
  <c r="G66" i="8"/>
  <c r="F64" i="8"/>
  <c r="O51" i="8"/>
  <c r="O53" i="8"/>
  <c r="N51" i="8"/>
  <c r="N53" i="8"/>
  <c r="M51" i="8"/>
  <c r="M53" i="8"/>
  <c r="L53" i="8"/>
  <c r="K51" i="8"/>
  <c r="K52" i="8"/>
  <c r="K53" i="8"/>
  <c r="J51" i="8"/>
  <c r="J52" i="8"/>
  <c r="J53" i="8"/>
  <c r="I51" i="8"/>
  <c r="I52" i="8"/>
  <c r="I53" i="8"/>
  <c r="H51" i="8"/>
  <c r="H53" i="8"/>
  <c r="G51" i="8"/>
  <c r="G53" i="8"/>
  <c r="F51" i="8"/>
  <c r="O54" i="6"/>
  <c r="O56" i="6"/>
  <c r="N54" i="6"/>
  <c r="N56" i="6"/>
  <c r="M54" i="6"/>
  <c r="M56" i="6"/>
  <c r="L56" i="6"/>
  <c r="K54" i="6"/>
  <c r="K55" i="6"/>
  <c r="K56" i="6"/>
  <c r="J54" i="6"/>
  <c r="J55" i="6"/>
  <c r="J56" i="6"/>
  <c r="I54" i="6"/>
  <c r="I55" i="6"/>
  <c r="I56" i="6"/>
  <c r="H54" i="6"/>
  <c r="H56" i="6"/>
  <c r="G54" i="6"/>
  <c r="G56" i="6"/>
  <c r="F54" i="6"/>
  <c r="O69" i="6"/>
  <c r="O71" i="6"/>
  <c r="N69" i="6"/>
  <c r="N71" i="6"/>
  <c r="M69" i="6"/>
  <c r="M71" i="6"/>
  <c r="L71" i="6"/>
  <c r="K69" i="6"/>
  <c r="K70" i="6"/>
  <c r="K71" i="6"/>
  <c r="J69" i="6"/>
  <c r="J70" i="6"/>
  <c r="J71" i="6"/>
  <c r="I69" i="6"/>
  <c r="I70" i="6"/>
  <c r="I71" i="6"/>
  <c r="H69" i="6"/>
  <c r="H71" i="6"/>
  <c r="G69" i="6"/>
  <c r="G71" i="6"/>
  <c r="F69" i="6"/>
  <c r="K54" i="7"/>
  <c r="J54" i="7"/>
  <c r="I54" i="7"/>
  <c r="O53" i="7"/>
  <c r="O55" i="7"/>
  <c r="N53" i="7"/>
  <c r="N55" i="7"/>
  <c r="M53" i="7"/>
  <c r="M55" i="7"/>
  <c r="L55" i="7"/>
  <c r="K53" i="7"/>
  <c r="K55" i="7"/>
  <c r="J53" i="7"/>
  <c r="J55" i="7"/>
  <c r="I53" i="7"/>
  <c r="I55" i="7"/>
  <c r="H53" i="7"/>
  <c r="H55" i="7"/>
  <c r="G53" i="7"/>
  <c r="G55" i="7"/>
  <c r="F53" i="7"/>
  <c r="K67" i="7"/>
  <c r="J67" i="7"/>
  <c r="I67" i="7"/>
  <c r="O66" i="7"/>
  <c r="O68" i="7"/>
  <c r="N66" i="7"/>
  <c r="N68" i="7"/>
  <c r="M66" i="7"/>
  <c r="M68" i="7"/>
  <c r="L68" i="7"/>
  <c r="K66" i="7"/>
  <c r="K68" i="7"/>
  <c r="J66" i="7"/>
  <c r="J68" i="7"/>
  <c r="I66" i="7"/>
  <c r="I68" i="7"/>
  <c r="H66" i="7"/>
  <c r="H68" i="7"/>
  <c r="G66" i="7"/>
  <c r="G68" i="7"/>
  <c r="F66" i="7"/>
  <c r="O78" i="7"/>
  <c r="O80" i="7"/>
  <c r="N78" i="7"/>
  <c r="N79" i="7"/>
  <c r="N80" i="7"/>
  <c r="M78" i="7"/>
  <c r="M80" i="7"/>
  <c r="L80" i="7"/>
  <c r="K78" i="7"/>
  <c r="K80" i="7"/>
  <c r="J78" i="7"/>
  <c r="J80" i="7"/>
  <c r="I78" i="7"/>
  <c r="I79" i="7"/>
  <c r="I80" i="7"/>
  <c r="H78" i="7"/>
  <c r="H79" i="7"/>
  <c r="H80" i="7"/>
  <c r="G78" i="7"/>
  <c r="G79" i="7"/>
  <c r="G80" i="7"/>
  <c r="F78" i="7"/>
  <c r="H63" i="5"/>
  <c r="H64" i="5"/>
  <c r="H65" i="5"/>
  <c r="I63" i="5"/>
  <c r="I64" i="5"/>
  <c r="I65" i="5"/>
  <c r="J63" i="5"/>
  <c r="J65" i="5"/>
  <c r="K63" i="5"/>
  <c r="K65" i="5"/>
  <c r="L65" i="5"/>
  <c r="M63" i="5"/>
  <c r="M65" i="5"/>
  <c r="N63" i="5"/>
  <c r="N64" i="5"/>
  <c r="N65" i="5"/>
  <c r="O63" i="5"/>
  <c r="O65" i="5"/>
  <c r="G63" i="5"/>
  <c r="G64" i="5"/>
  <c r="G65" i="5"/>
  <c r="F63" i="5"/>
  <c r="O54" i="5"/>
  <c r="N54" i="5"/>
  <c r="M54" i="5"/>
  <c r="K54" i="5"/>
  <c r="J54" i="5"/>
  <c r="I54" i="5"/>
  <c r="H54" i="5"/>
  <c r="G54" i="5"/>
  <c r="F54" i="5"/>
  <c r="F21" i="2"/>
  <c r="F8" i="2"/>
  <c r="O30" i="2"/>
  <c r="O45" i="2"/>
  <c r="N30" i="2"/>
  <c r="N45" i="2"/>
  <c r="M30" i="2"/>
  <c r="M45" i="2"/>
  <c r="K30" i="2"/>
  <c r="K45" i="2"/>
  <c r="J30" i="2"/>
  <c r="J45" i="2"/>
  <c r="I30" i="2"/>
  <c r="I45" i="2"/>
  <c r="H30" i="2"/>
  <c r="H45" i="2"/>
  <c r="G30" i="2"/>
  <c r="G45" i="2"/>
  <c r="F30" i="2"/>
  <c r="F45" i="2"/>
  <c r="O21" i="2"/>
  <c r="N21" i="2"/>
  <c r="M21" i="2"/>
  <c r="K21" i="2"/>
  <c r="J21" i="2"/>
  <c r="I21" i="2"/>
  <c r="H21" i="2"/>
  <c r="G21" i="2"/>
  <c r="D21" i="2"/>
  <c r="O16" i="2"/>
  <c r="N16" i="2"/>
  <c r="M16" i="2"/>
  <c r="K16" i="2"/>
  <c r="J16" i="2"/>
  <c r="I16" i="2"/>
  <c r="H16" i="2"/>
  <c r="G16" i="2"/>
  <c r="F16" i="2"/>
  <c r="D16" i="2"/>
  <c r="O10" i="2"/>
  <c r="N10" i="2"/>
  <c r="M10" i="2"/>
  <c r="K10" i="2"/>
  <c r="J10" i="2"/>
  <c r="I10" i="2"/>
  <c r="H10" i="2"/>
  <c r="G10" i="2"/>
  <c r="F10" i="2"/>
  <c r="O9" i="2"/>
  <c r="N9" i="2"/>
  <c r="M9" i="2"/>
  <c r="K9" i="2"/>
  <c r="J9" i="2"/>
  <c r="I9" i="2"/>
  <c r="H9" i="2"/>
  <c r="G9" i="2"/>
  <c r="F9" i="2"/>
  <c r="D9" i="2"/>
  <c r="O8" i="2"/>
  <c r="N8" i="2"/>
  <c r="M8" i="2"/>
  <c r="K8" i="2"/>
  <c r="J8" i="2"/>
  <c r="I8" i="2"/>
  <c r="H8" i="2"/>
  <c r="G8" i="2"/>
  <c r="D8" i="2"/>
  <c r="F39" i="3"/>
  <c r="F30" i="3"/>
  <c r="F44" i="3"/>
  <c r="N21" i="3"/>
  <c r="M21" i="3"/>
  <c r="K21" i="3"/>
  <c r="J21" i="3"/>
  <c r="I21" i="3"/>
  <c r="H21" i="3"/>
  <c r="G21" i="3"/>
  <c r="F21" i="3"/>
  <c r="D21" i="3"/>
  <c r="N16" i="3"/>
  <c r="M16" i="3"/>
  <c r="K16" i="3"/>
  <c r="J16" i="3"/>
  <c r="I16" i="3"/>
  <c r="H16" i="3"/>
  <c r="G16" i="3"/>
  <c r="F16" i="3"/>
  <c r="D16" i="3"/>
  <c r="N10" i="3"/>
  <c r="M10" i="3"/>
  <c r="K10" i="3"/>
  <c r="J10" i="3"/>
  <c r="I10" i="3"/>
  <c r="H10" i="3"/>
  <c r="G10" i="3"/>
  <c r="F10" i="3"/>
  <c r="N9" i="3"/>
  <c r="M9" i="3"/>
  <c r="K9" i="3"/>
  <c r="J9" i="3"/>
  <c r="I9" i="3"/>
  <c r="H9" i="3"/>
  <c r="G9" i="3"/>
  <c r="F9" i="3"/>
  <c r="D9" i="3"/>
  <c r="N8" i="3"/>
  <c r="M8" i="3"/>
  <c r="K8" i="3"/>
  <c r="J8" i="3"/>
  <c r="I8" i="3"/>
  <c r="H8" i="3"/>
  <c r="G8" i="3"/>
  <c r="F8" i="3"/>
  <c r="D8" i="3"/>
  <c r="O21" i="4"/>
  <c r="N21" i="4"/>
  <c r="M21" i="4"/>
  <c r="K21" i="4"/>
  <c r="J21" i="4"/>
  <c r="I21" i="4"/>
  <c r="H21" i="4"/>
  <c r="G21" i="4"/>
  <c r="F21" i="4"/>
  <c r="D21" i="4"/>
  <c r="O16" i="4"/>
  <c r="N16" i="4"/>
  <c r="M16" i="4"/>
  <c r="K16" i="4"/>
  <c r="J16" i="4"/>
  <c r="I16" i="4"/>
  <c r="H16" i="4"/>
  <c r="G16" i="4"/>
  <c r="F16" i="4"/>
  <c r="D16" i="4"/>
  <c r="O10" i="4"/>
  <c r="N10" i="4"/>
  <c r="M10" i="4"/>
  <c r="K10" i="4"/>
  <c r="J10" i="4"/>
  <c r="I10" i="4"/>
  <c r="H10" i="4"/>
  <c r="G10" i="4"/>
  <c r="F10" i="4"/>
  <c r="O9" i="4"/>
  <c r="N9" i="4"/>
  <c r="M9" i="4"/>
  <c r="K9" i="4"/>
  <c r="J9" i="4"/>
  <c r="I9" i="4"/>
  <c r="H9" i="4"/>
  <c r="G9" i="4"/>
  <c r="F9" i="4"/>
  <c r="D9" i="4"/>
  <c r="O8" i="4"/>
  <c r="N8" i="4"/>
  <c r="M8" i="4"/>
  <c r="K8" i="4"/>
  <c r="J8" i="4"/>
  <c r="I8" i="4"/>
  <c r="H8" i="4"/>
  <c r="G8" i="4"/>
  <c r="F8" i="4"/>
  <c r="D8" i="4"/>
  <c r="G30" i="1"/>
  <c r="G44" i="1"/>
  <c r="H30" i="1"/>
  <c r="H44" i="1"/>
  <c r="I30" i="1"/>
  <c r="I44" i="1"/>
  <c r="J30" i="1"/>
  <c r="J44" i="1"/>
  <c r="K30" i="1"/>
  <c r="K44" i="1"/>
  <c r="M30" i="1"/>
  <c r="M44" i="1"/>
  <c r="N30" i="1"/>
  <c r="N44" i="1"/>
  <c r="O30" i="1"/>
  <c r="O44" i="1"/>
  <c r="F30" i="1"/>
  <c r="F44" i="1"/>
  <c r="G21" i="1"/>
  <c r="H21" i="1"/>
  <c r="I21" i="1"/>
  <c r="J21" i="1"/>
  <c r="K21" i="1"/>
  <c r="M21" i="1"/>
  <c r="N21" i="1"/>
  <c r="O21" i="1"/>
  <c r="F21" i="1"/>
  <c r="D21" i="1"/>
  <c r="D16" i="1"/>
  <c r="D9" i="1"/>
  <c r="D8" i="1"/>
  <c r="G9" i="1"/>
  <c r="H9" i="1"/>
  <c r="I9" i="1"/>
  <c r="J9" i="1"/>
  <c r="K9" i="1"/>
  <c r="M9" i="1"/>
  <c r="N9" i="1"/>
  <c r="O9" i="1"/>
  <c r="F9" i="1"/>
  <c r="G16" i="1"/>
  <c r="H16" i="1"/>
  <c r="I16" i="1"/>
  <c r="J16" i="1"/>
  <c r="K16" i="1"/>
  <c r="M16" i="1"/>
  <c r="N16" i="1"/>
  <c r="O16" i="1"/>
  <c r="F16" i="1"/>
  <c r="G10" i="1"/>
  <c r="H10" i="1"/>
  <c r="I10" i="1"/>
  <c r="J10" i="1"/>
  <c r="K10" i="1"/>
  <c r="M10" i="1"/>
  <c r="N10" i="1"/>
  <c r="O10" i="1"/>
  <c r="G8" i="1"/>
  <c r="H8" i="1"/>
  <c r="I8" i="1"/>
  <c r="J8" i="1"/>
  <c r="K8" i="1"/>
  <c r="M8" i="1"/>
  <c r="N8" i="1"/>
  <c r="O8" i="1"/>
  <c r="F10" i="1"/>
  <c r="F8" i="1"/>
  <c r="O30" i="5"/>
  <c r="O45" i="5"/>
  <c r="N30" i="5"/>
  <c r="N45" i="5"/>
  <c r="M30" i="5"/>
  <c r="M45" i="5"/>
  <c r="K30" i="5"/>
  <c r="K45" i="5"/>
  <c r="J30" i="5"/>
  <c r="J45" i="5"/>
  <c r="I30" i="5"/>
  <c r="I45" i="5"/>
  <c r="H30" i="5"/>
  <c r="H45" i="5"/>
  <c r="G30" i="5"/>
  <c r="G45" i="5"/>
  <c r="F30" i="5"/>
  <c r="F45" i="5"/>
  <c r="O21" i="5"/>
  <c r="N21" i="5"/>
  <c r="M21" i="5"/>
  <c r="K21" i="5"/>
  <c r="J21" i="5"/>
  <c r="I21" i="5"/>
  <c r="H21" i="5"/>
  <c r="G21" i="5"/>
  <c r="F21" i="5"/>
  <c r="D21" i="5"/>
  <c r="O16" i="5"/>
  <c r="N16" i="5"/>
  <c r="M16" i="5"/>
  <c r="K16" i="5"/>
  <c r="J16" i="5"/>
  <c r="I16" i="5"/>
  <c r="H16" i="5"/>
  <c r="G16" i="5"/>
  <c r="F16" i="5"/>
  <c r="D16" i="5"/>
  <c r="O10" i="5"/>
  <c r="N10" i="5"/>
  <c r="M10" i="5"/>
  <c r="K10" i="5"/>
  <c r="J10" i="5"/>
  <c r="I10" i="5"/>
  <c r="H10" i="5"/>
  <c r="G10" i="5"/>
  <c r="F10" i="5"/>
  <c r="O9" i="5"/>
  <c r="N9" i="5"/>
  <c r="M9" i="5"/>
  <c r="K9" i="5"/>
  <c r="J9" i="5"/>
  <c r="I9" i="5"/>
  <c r="H9" i="5"/>
  <c r="G9" i="5"/>
  <c r="F9" i="5"/>
  <c r="D9" i="5"/>
  <c r="O8" i="5"/>
  <c r="N8" i="5"/>
  <c r="M8" i="5"/>
  <c r="K8" i="5"/>
  <c r="J8" i="5"/>
  <c r="I8" i="5"/>
  <c r="H8" i="5"/>
  <c r="G8" i="5"/>
  <c r="F8" i="5"/>
  <c r="D8" i="5"/>
  <c r="O38" i="6"/>
  <c r="O30" i="6"/>
  <c r="O41" i="6"/>
  <c r="N38" i="6"/>
  <c r="N30" i="6"/>
  <c r="N41" i="6"/>
  <c r="M38" i="6"/>
  <c r="M30" i="6"/>
  <c r="M41" i="6"/>
  <c r="K38" i="6"/>
  <c r="K30" i="6"/>
  <c r="K41" i="6"/>
  <c r="J38" i="6"/>
  <c r="J30" i="6"/>
  <c r="J41" i="6"/>
  <c r="I38" i="6"/>
  <c r="I30" i="6"/>
  <c r="I41" i="6"/>
  <c r="H38" i="6"/>
  <c r="H30" i="6"/>
  <c r="H41" i="6"/>
  <c r="G38" i="6"/>
  <c r="G30" i="6"/>
  <c r="G41" i="6"/>
  <c r="F38" i="6"/>
  <c r="F30" i="6"/>
  <c r="F41" i="6"/>
  <c r="O21" i="6"/>
  <c r="N21" i="6"/>
  <c r="M21" i="6"/>
  <c r="K21" i="6"/>
  <c r="J21" i="6"/>
  <c r="I21" i="6"/>
  <c r="H21" i="6"/>
  <c r="G21" i="6"/>
  <c r="F21" i="6"/>
  <c r="D21" i="6"/>
  <c r="O16" i="6"/>
  <c r="N16" i="6"/>
  <c r="M16" i="6"/>
  <c r="K16" i="6"/>
  <c r="J16" i="6"/>
  <c r="I16" i="6"/>
  <c r="H16" i="6"/>
  <c r="G16" i="6"/>
  <c r="F16" i="6"/>
  <c r="D16" i="6"/>
  <c r="O10" i="6"/>
  <c r="N10" i="6"/>
  <c r="M10" i="6"/>
  <c r="K10" i="6"/>
  <c r="J10" i="6"/>
  <c r="I10" i="6"/>
  <c r="H10" i="6"/>
  <c r="G10" i="6"/>
  <c r="F10" i="6"/>
  <c r="O9" i="6"/>
  <c r="N9" i="6"/>
  <c r="M9" i="6"/>
  <c r="K9" i="6"/>
  <c r="J9" i="6"/>
  <c r="I9" i="6"/>
  <c r="H9" i="6"/>
  <c r="G9" i="6"/>
  <c r="F9" i="6"/>
  <c r="D9" i="6"/>
  <c r="O8" i="6"/>
  <c r="N8" i="6"/>
  <c r="M8" i="6"/>
  <c r="K8" i="6"/>
  <c r="J8" i="6"/>
  <c r="I8" i="6"/>
  <c r="H8" i="6"/>
  <c r="G8" i="6"/>
  <c r="F8" i="6"/>
  <c r="D8" i="6"/>
  <c r="O38" i="7"/>
  <c r="O30" i="7"/>
  <c r="O41" i="7"/>
  <c r="N38" i="7"/>
  <c r="N30" i="7"/>
  <c r="N41" i="7"/>
  <c r="M38" i="7"/>
  <c r="M30" i="7"/>
  <c r="M41" i="7"/>
  <c r="K38" i="7"/>
  <c r="K30" i="7"/>
  <c r="K41" i="7"/>
  <c r="J38" i="7"/>
  <c r="J30" i="7"/>
  <c r="J41" i="7"/>
  <c r="I38" i="7"/>
  <c r="I30" i="7"/>
  <c r="I41" i="7"/>
  <c r="H38" i="7"/>
  <c r="H30" i="7"/>
  <c r="H41" i="7"/>
  <c r="G38" i="7"/>
  <c r="G30" i="7"/>
  <c r="G41" i="7"/>
  <c r="F38" i="7"/>
  <c r="F30" i="7"/>
  <c r="F41" i="7"/>
  <c r="O21" i="7"/>
  <c r="N21" i="7"/>
  <c r="M21" i="7"/>
  <c r="K21" i="7"/>
  <c r="J21" i="7"/>
  <c r="I21" i="7"/>
  <c r="H21" i="7"/>
  <c r="G21" i="7"/>
  <c r="F21" i="7"/>
  <c r="D21" i="7"/>
  <c r="O16" i="7"/>
  <c r="N16" i="7"/>
  <c r="M16" i="7"/>
  <c r="K16" i="7"/>
  <c r="J16" i="7"/>
  <c r="I16" i="7"/>
  <c r="H16" i="7"/>
  <c r="G16" i="7"/>
  <c r="F16" i="7"/>
  <c r="D16" i="7"/>
  <c r="O10" i="7"/>
  <c r="N10" i="7"/>
  <c r="M10" i="7"/>
  <c r="K10" i="7"/>
  <c r="J10" i="7"/>
  <c r="I10" i="7"/>
  <c r="H10" i="7"/>
  <c r="G10" i="7"/>
  <c r="F10" i="7"/>
  <c r="O9" i="7"/>
  <c r="N9" i="7"/>
  <c r="M9" i="7"/>
  <c r="K9" i="7"/>
  <c r="J9" i="7"/>
  <c r="I9" i="7"/>
  <c r="H9" i="7"/>
  <c r="G9" i="7"/>
  <c r="F9" i="7"/>
  <c r="D9" i="7"/>
  <c r="O8" i="7"/>
  <c r="N8" i="7"/>
  <c r="M8" i="7"/>
  <c r="K8" i="7"/>
  <c r="J8" i="7"/>
  <c r="I8" i="7"/>
  <c r="H8" i="7"/>
  <c r="G8" i="7"/>
  <c r="F8" i="7"/>
  <c r="D8" i="7"/>
  <c r="F8" i="8"/>
  <c r="O37" i="8"/>
  <c r="O30" i="8"/>
  <c r="O40" i="8"/>
  <c r="N37" i="8"/>
  <c r="N30" i="8"/>
  <c r="N40" i="8"/>
  <c r="M37" i="8"/>
  <c r="M30" i="8"/>
  <c r="M40" i="8"/>
  <c r="K37" i="8"/>
  <c r="K30" i="8"/>
  <c r="K40" i="8"/>
  <c r="J37" i="8"/>
  <c r="J30" i="8"/>
  <c r="J40" i="8"/>
  <c r="I37" i="8"/>
  <c r="I30" i="8"/>
  <c r="I40" i="8"/>
  <c r="H37" i="8"/>
  <c r="H30" i="8"/>
  <c r="H40" i="8"/>
  <c r="G37" i="8"/>
  <c r="G30" i="8"/>
  <c r="G40" i="8"/>
  <c r="F37" i="8"/>
  <c r="F30" i="8"/>
  <c r="F40" i="8"/>
  <c r="O21" i="8"/>
  <c r="N21" i="8"/>
  <c r="M21" i="8"/>
  <c r="K21" i="8"/>
  <c r="J21" i="8"/>
  <c r="I21" i="8"/>
  <c r="H21" i="8"/>
  <c r="G21" i="8"/>
  <c r="F21" i="8"/>
  <c r="D21" i="8"/>
  <c r="O16" i="8"/>
  <c r="N16" i="8"/>
  <c r="M16" i="8"/>
  <c r="K16" i="8"/>
  <c r="J16" i="8"/>
  <c r="I16" i="8"/>
  <c r="H16" i="8"/>
  <c r="G16" i="8"/>
  <c r="F16" i="8"/>
  <c r="D16" i="8"/>
  <c r="O10" i="8"/>
  <c r="N10" i="8"/>
  <c r="M10" i="8"/>
  <c r="K10" i="8"/>
  <c r="J10" i="8"/>
  <c r="I10" i="8"/>
  <c r="H10" i="8"/>
  <c r="G10" i="8"/>
  <c r="F10" i="8"/>
  <c r="O9" i="8"/>
  <c r="N9" i="8"/>
  <c r="M9" i="8"/>
  <c r="K9" i="8"/>
  <c r="J9" i="8"/>
  <c r="I9" i="8"/>
  <c r="H9" i="8"/>
  <c r="G9" i="8"/>
  <c r="F9" i="8"/>
  <c r="D9" i="8"/>
  <c r="O8" i="8"/>
  <c r="N8" i="8"/>
  <c r="M8" i="8"/>
  <c r="K8" i="8"/>
  <c r="J8" i="8"/>
  <c r="I8" i="8"/>
  <c r="H8" i="8"/>
  <c r="G8" i="8"/>
  <c r="D8" i="8"/>
  <c r="O45" i="9"/>
  <c r="N45" i="9"/>
  <c r="M45" i="9"/>
  <c r="K45" i="9"/>
  <c r="J45" i="9"/>
  <c r="I45" i="9"/>
  <c r="H45" i="9"/>
  <c r="G45" i="9"/>
  <c r="F45" i="9"/>
  <c r="O21" i="9"/>
  <c r="N21" i="9"/>
  <c r="M21" i="9"/>
  <c r="K21" i="9"/>
  <c r="J21" i="9"/>
  <c r="I21" i="9"/>
  <c r="H21" i="9"/>
  <c r="G21" i="9"/>
  <c r="F21" i="9"/>
  <c r="D21" i="9"/>
  <c r="O16" i="9"/>
  <c r="N16" i="9"/>
  <c r="M16" i="9"/>
  <c r="K16" i="9"/>
  <c r="J16" i="9"/>
  <c r="I16" i="9"/>
  <c r="H16" i="9"/>
  <c r="G16" i="9"/>
  <c r="F16" i="9"/>
  <c r="D16" i="9"/>
  <c r="O10" i="9"/>
  <c r="N10" i="9"/>
  <c r="M10" i="9"/>
  <c r="K10" i="9"/>
  <c r="J10" i="9"/>
  <c r="I10" i="9"/>
  <c r="H10" i="9"/>
  <c r="G10" i="9"/>
  <c r="F10" i="9"/>
  <c r="O9" i="9"/>
  <c r="N9" i="9"/>
  <c r="M9" i="9"/>
  <c r="K9" i="9"/>
  <c r="J9" i="9"/>
  <c r="I9" i="9"/>
  <c r="H9" i="9"/>
  <c r="G9" i="9"/>
  <c r="F9" i="9"/>
  <c r="D9" i="9"/>
  <c r="O8" i="9"/>
  <c r="N8" i="9"/>
  <c r="M8" i="9"/>
  <c r="K8" i="9"/>
  <c r="J8" i="9"/>
  <c r="I8" i="9"/>
  <c r="H8" i="9"/>
  <c r="G8" i="9"/>
  <c r="F8" i="9"/>
  <c r="D8" i="9"/>
</calcChain>
</file>

<file path=xl/sharedStrings.xml><?xml version="1.0" encoding="utf-8"?>
<sst xmlns="http://schemas.openxmlformats.org/spreadsheetml/2006/main" count="2499" uniqueCount="392">
  <si>
    <t xml:space="preserve">(6) Vivid Imagery </t>
    <phoneticPr fontId="1" type="noConversion"/>
  </si>
  <si>
    <t>-20% power cost</t>
  </si>
  <si>
    <t>+256 Tact Crit</t>
    <phoneticPr fontId="1" type="noConversion"/>
  </si>
  <si>
    <t xml:space="preserve">LM, Mini's and RK - all light armour users - probably are not using </t>
    <phoneticPr fontId="1" type="noConversion"/>
  </si>
  <si>
    <t>a FULL Lothlorien crafted set?  So the baseline is really only a baseline</t>
    <phoneticPr fontId="1" type="noConversion"/>
  </si>
  <si>
    <t>Longranc: Not Set Oriented</t>
    <phoneticPr fontId="1" type="noConversion"/>
  </si>
  <si>
    <t>Curuchar: Not Set Oriented</t>
    <phoneticPr fontId="1" type="noConversion"/>
  </si>
  <si>
    <t>Spear-Hurler's - Medium</t>
    <phoneticPr fontId="1" type="noConversion"/>
  </si>
  <si>
    <t>High-Warden - Medium</t>
    <phoneticPr fontId="1" type="noConversion"/>
  </si>
  <si>
    <t>(2) +504 Incoming heal</t>
    <phoneticPr fontId="1" type="noConversion"/>
  </si>
  <si>
    <t>(3) +1512 Fire Defence</t>
    <phoneticPr fontId="1" type="noConversion"/>
  </si>
  <si>
    <t>(2) +19 Will</t>
    <phoneticPr fontId="1" type="noConversion"/>
  </si>
  <si>
    <t>(4) +38 Will</t>
    <phoneticPr fontId="1" type="noConversion"/>
  </si>
  <si>
    <t>(6) Dance of War threat</t>
    <phoneticPr fontId="1" type="noConversion"/>
  </si>
  <si>
    <t>Transfer +60%</t>
    <phoneticPr fontId="1" type="noConversion"/>
  </si>
  <si>
    <t>+409.6 Inc Heal Rating</t>
    <phoneticPr fontId="1" type="noConversion"/>
  </si>
  <si>
    <t>This looks like almost all upside for upgrading!</t>
    <phoneticPr fontId="1" type="noConversion"/>
  </si>
  <si>
    <t>(6) Soliloquy of Spirit +20%</t>
    <phoneticPr fontId="1" type="noConversion"/>
  </si>
  <si>
    <t>+42.6 ICMR</t>
    <phoneticPr fontId="1" type="noConversion"/>
  </si>
  <si>
    <t>+6% Tact Crit</t>
    <phoneticPr fontId="1" type="noConversion"/>
  </si>
  <si>
    <t>Like the Lore-Master, it looks unlikely to me that a Mini would have the FULL</t>
    <phoneticPr fontId="1" type="noConversion"/>
  </si>
  <si>
    <t xml:space="preserve">Lothlorien craft set since there are bonuses to Might and Agility. </t>
    <phoneticPr fontId="1" type="noConversion"/>
  </si>
  <si>
    <t>(2) +302.4 Incoming Heal</t>
    <phoneticPr fontId="1" type="noConversion"/>
  </si>
  <si>
    <t>(2) +2% Tact Crit</t>
    <phoneticPr fontId="1" type="noConversion"/>
  </si>
  <si>
    <t>Good Set Bonuses here!</t>
    <phoneticPr fontId="1" type="noConversion"/>
  </si>
  <si>
    <t>Ithrodhranc: Not Set Oriented</t>
    <phoneticPr fontId="1" type="noConversion"/>
  </si>
  <si>
    <t>Word-Smith's - Light</t>
    <phoneticPr fontId="1" type="noConversion"/>
  </si>
  <si>
    <t>Ancient Tonque - Light</t>
    <phoneticPr fontId="1" type="noConversion"/>
  </si>
  <si>
    <t>Manathar: Not Set Oriented</t>
    <phoneticPr fontId="1" type="noConversion"/>
  </si>
  <si>
    <t>(2) +32 Will</t>
    <phoneticPr fontId="1" type="noConversion"/>
  </si>
  <si>
    <t xml:space="preserve">(2) +2% Tact Crit </t>
    <phoneticPr fontId="1" type="noConversion"/>
  </si>
  <si>
    <t>+268 Tact Crit Rating</t>
    <phoneticPr fontId="1" type="noConversion"/>
  </si>
  <si>
    <t>Ancient Tonque - Light</t>
    <phoneticPr fontId="1" type="noConversion"/>
  </si>
  <si>
    <t>(2) +31.2 ICMR</t>
    <phoneticPr fontId="1" type="noConversion"/>
  </si>
  <si>
    <t>(4) +30 Will</t>
    <phoneticPr fontId="1" type="noConversion"/>
  </si>
  <si>
    <t>So this might not be the best comparison?  But it gives a steady baseline to judge</t>
    <phoneticPr fontId="1" type="noConversion"/>
  </si>
  <si>
    <t>I am suspicious here that a LM would not be running the FULL Loth Craft set</t>
    <phoneticPr fontId="1" type="noConversion"/>
  </si>
  <si>
    <t>based on the bonuses given (+Might &amp; Agil) vs the class specific set</t>
    <phoneticPr fontId="1" type="noConversion"/>
  </si>
  <si>
    <t>+122 Tact Crit Rating</t>
    <phoneticPr fontId="1" type="noConversion"/>
  </si>
  <si>
    <t>Isduranc: Not Set Oriented</t>
    <phoneticPr fontId="1" type="noConversion"/>
  </si>
  <si>
    <t>Saelhar: Not Set Oriented</t>
    <phoneticPr fontId="1" type="noConversion"/>
  </si>
  <si>
    <t>Mighty Verse - Light</t>
    <phoneticPr fontId="1" type="noConversion"/>
  </si>
  <si>
    <t>Songmaster - Light</t>
    <phoneticPr fontId="1" type="noConversion"/>
  </si>
  <si>
    <t>(2) +8 Fate</t>
    <phoneticPr fontId="1" type="noConversion"/>
  </si>
  <si>
    <t>(2) +64 Morale</t>
    <phoneticPr fontId="1" type="noConversion"/>
  </si>
  <si>
    <t>(3) +720 Acid Defence</t>
    <phoneticPr fontId="1" type="noConversion"/>
  </si>
  <si>
    <t>(4) +2% Tact Crit</t>
    <phoneticPr fontId="1" type="noConversion"/>
  </si>
  <si>
    <t>(4) +288 Incoming Heal</t>
    <phoneticPr fontId="1" type="noConversion"/>
  </si>
  <si>
    <t>Resplendent - Lothorien -light - crit crafted</t>
    <phoneticPr fontId="1" type="noConversion"/>
  </si>
  <si>
    <t>+4% Tact Crit</t>
    <phoneticPr fontId="1" type="noConversion"/>
  </si>
  <si>
    <t xml:space="preserve">+40.8 ICMR and </t>
    <phoneticPr fontId="1" type="noConversion"/>
  </si>
  <si>
    <t>+6% Tact Crit</t>
  </si>
  <si>
    <t>+5% Out of Combat</t>
    <phoneticPr fontId="1" type="noConversion"/>
  </si>
  <si>
    <t>Run Speed</t>
    <phoneticPr fontId="1" type="noConversion"/>
  </si>
  <si>
    <t>+248 Tact Crit Rating</t>
    <phoneticPr fontId="1" type="noConversion"/>
  </si>
  <si>
    <t>Stone-Reader's - Light</t>
    <phoneticPr fontId="1" type="noConversion"/>
  </si>
  <si>
    <t xml:space="preserve">+4% Tact Crit </t>
    <phoneticPr fontId="1" type="noConversion"/>
  </si>
  <si>
    <t>(4) +19 Vitality</t>
    <phoneticPr fontId="1" type="noConversion"/>
  </si>
  <si>
    <t>(6) +10% DPS from Fire Skills</t>
    <phoneticPr fontId="1" type="noConversion"/>
  </si>
  <si>
    <t>+6% Tact Crit</t>
    <phoneticPr fontId="1" type="noConversion"/>
  </si>
  <si>
    <t>+256 Tact Crit Rating</t>
    <phoneticPr fontId="1" type="noConversion"/>
  </si>
  <si>
    <t>+192 OCMR</t>
    <phoneticPr fontId="1" type="noConversion"/>
  </si>
  <si>
    <t>(2) +20 Will</t>
    <phoneticPr fontId="1" type="noConversion"/>
  </si>
  <si>
    <t>+134 Tact Crit Rating</t>
    <phoneticPr fontId="1" type="noConversion"/>
  </si>
  <si>
    <t>+185.4 OCMR</t>
    <phoneticPr fontId="1" type="noConversion"/>
  </si>
  <si>
    <t>+256 incoming heal</t>
    <phoneticPr fontId="1" type="noConversion"/>
  </si>
  <si>
    <t>+76.8 OCMR</t>
    <phoneticPr fontId="1" type="noConversion"/>
  </si>
  <si>
    <t>(2) +20 Agility</t>
    <phoneticPr fontId="1" type="noConversion"/>
  </si>
  <si>
    <t>(3) +1512 Fire Defence</t>
    <phoneticPr fontId="1" type="noConversion"/>
  </si>
  <si>
    <t>+268 incoming heal</t>
    <phoneticPr fontId="1" type="noConversion"/>
  </si>
  <si>
    <t>Glorious Galadhrim -Heavy- crit crafted</t>
    <phoneticPr fontId="1" type="noConversion"/>
  </si>
  <si>
    <t xml:space="preserve"> </t>
    <phoneticPr fontId="1" type="noConversion"/>
  </si>
  <si>
    <t>Great Bow - Medium</t>
    <phoneticPr fontId="1" type="noConversion"/>
  </si>
  <si>
    <t>Hallanc: Not Set Oriented</t>
    <phoneticPr fontId="1" type="noConversion"/>
  </si>
  <si>
    <t>Curuthol: Not Set Oriented</t>
    <phoneticPr fontId="1" type="noConversion"/>
  </si>
  <si>
    <t>Swift Arrow - Medium</t>
    <phoneticPr fontId="1" type="noConversion"/>
  </si>
  <si>
    <t>(2) +81 Morale</t>
    <phoneticPr fontId="1" type="noConversion"/>
  </si>
  <si>
    <t>(4) +73 Power</t>
    <phoneticPr fontId="1" type="noConversion"/>
  </si>
  <si>
    <t xml:space="preserve">(6) Int. Concentrate &amp; Nd Haste </t>
    <phoneticPr fontId="1" type="noConversion"/>
  </si>
  <si>
    <t>cool down reduced</t>
    <phoneticPr fontId="1" type="noConversion"/>
  </si>
  <si>
    <t>+51.1 ICMR</t>
    <phoneticPr fontId="1" type="noConversion"/>
  </si>
  <si>
    <t>(3) +755 Fire Defence</t>
    <phoneticPr fontId="1" type="noConversion"/>
  </si>
  <si>
    <t>Set Bonuses as above</t>
    <phoneticPr fontId="1" type="noConversion"/>
  </si>
  <si>
    <t>some loss in Total</t>
    <phoneticPr fontId="1" type="noConversion"/>
  </si>
  <si>
    <t>Baladhranc: Not Set Oriented</t>
    <phoneticPr fontId="1" type="noConversion"/>
  </si>
  <si>
    <t>Beleghar: Not Set Oriented</t>
    <phoneticPr fontId="1" type="noConversion"/>
  </si>
  <si>
    <t>Learned Master - Light</t>
    <phoneticPr fontId="1" type="noConversion"/>
  </si>
  <si>
    <t>High Captain - Heavy</t>
    <phoneticPr fontId="1" type="noConversion"/>
  </si>
  <si>
    <t>Rodonhar: Not Set Oriented</t>
    <phoneticPr fontId="1" type="noConversion"/>
  </si>
  <si>
    <t>Turanc: Not Set Oriented</t>
    <phoneticPr fontId="1" type="noConversion"/>
  </si>
  <si>
    <t>(2) +19 Agility</t>
    <phoneticPr fontId="1" type="noConversion"/>
  </si>
  <si>
    <t>(3) +1440 Acid Def</t>
    <phoneticPr fontId="1" type="noConversion"/>
  </si>
  <si>
    <t>(4) +73 Power</t>
    <phoneticPr fontId="1" type="noConversion"/>
  </si>
  <si>
    <t>(4) +19 Might</t>
    <phoneticPr fontId="1" type="noConversion"/>
  </si>
  <si>
    <t>(6) Valiant Strk +20% power</t>
    <phoneticPr fontId="1" type="noConversion"/>
  </si>
  <si>
    <t>(2) +82 Power</t>
    <phoneticPr fontId="1" type="noConversion"/>
  </si>
  <si>
    <t>(2) +20 might</t>
    <phoneticPr fontId="1" type="noConversion"/>
  </si>
  <si>
    <t xml:space="preserve"> </t>
    <phoneticPr fontId="1" type="noConversion"/>
  </si>
  <si>
    <t xml:space="preserve">net loss of ICMR </t>
    <phoneticPr fontId="1" type="noConversion"/>
  </si>
  <si>
    <t>&amp; heals</t>
    <phoneticPr fontId="1" type="noConversion"/>
  </si>
  <si>
    <t>Set bonuses as above</t>
    <phoneticPr fontId="1" type="noConversion"/>
  </si>
  <si>
    <t>Blademaster - Heavy</t>
    <phoneticPr fontId="1" type="noConversion"/>
  </si>
  <si>
    <t>Dagoranc: Not Set Oriented</t>
    <phoneticPr fontId="1" type="noConversion"/>
  </si>
  <si>
    <t>Heronhar: Not Set Oriented</t>
    <phoneticPr fontId="1" type="noConversion"/>
  </si>
  <si>
    <t>Berserker - Heavy</t>
    <phoneticPr fontId="1" type="noConversion"/>
  </si>
  <si>
    <t>Berserker - Heavy</t>
    <phoneticPr fontId="1" type="noConversion"/>
  </si>
  <si>
    <t>(2) +240 Incoming Healing</t>
    <phoneticPr fontId="1" type="noConversion"/>
  </si>
  <si>
    <t>(4) +19 Agility</t>
    <phoneticPr fontId="1" type="noConversion"/>
  </si>
  <si>
    <t>duration increase</t>
    <phoneticPr fontId="1" type="noConversion"/>
  </si>
  <si>
    <t>(6) Grt Cleave &amp; Deathstorm</t>
    <phoneticPr fontId="1" type="noConversion"/>
  </si>
  <si>
    <t>summary - MoM Medallions</t>
    <phoneticPr fontId="1" type="noConversion"/>
  </si>
  <si>
    <t>summary - MoM Medallions &amp; Watcher</t>
    <phoneticPr fontId="1" type="noConversion"/>
  </si>
  <si>
    <t>chest</t>
    <phoneticPr fontId="1" type="noConversion"/>
  </si>
  <si>
    <t>legs</t>
    <phoneticPr fontId="1" type="noConversion"/>
  </si>
  <si>
    <t>Durin's Guard - Heavy</t>
    <phoneticPr fontId="1" type="noConversion"/>
  </si>
  <si>
    <t>hands</t>
    <phoneticPr fontId="1" type="noConversion"/>
  </si>
  <si>
    <t>feet</t>
    <phoneticPr fontId="1" type="noConversion"/>
  </si>
  <si>
    <t>shoulders</t>
    <phoneticPr fontId="1" type="noConversion"/>
  </si>
  <si>
    <t>Durin's Guard - Heavy</t>
    <phoneticPr fontId="1" type="noConversion"/>
  </si>
  <si>
    <t>Silent Knife - Medium</t>
    <phoneticPr fontId="1" type="noConversion"/>
  </si>
  <si>
    <t>(2) +39 ICMR</t>
    <phoneticPr fontId="1" type="noConversion"/>
  </si>
  <si>
    <t>(3) +720 Acid Def</t>
    <phoneticPr fontId="1" type="noConversion"/>
  </si>
  <si>
    <t>(4) +19 Will</t>
    <phoneticPr fontId="1" type="noConversion"/>
  </si>
  <si>
    <t>(4) + 19 Vitality</t>
    <phoneticPr fontId="1" type="noConversion"/>
  </si>
  <si>
    <t>(6) Exploit Cooldown reduced</t>
    <phoneticPr fontId="1" type="noConversion"/>
  </si>
  <si>
    <t>+42.6 ICMR</t>
    <phoneticPr fontId="1" type="noConversion"/>
  </si>
  <si>
    <t>+768 Fear Resist</t>
    <phoneticPr fontId="1" type="noConversion"/>
  </si>
  <si>
    <t xml:space="preserve"> </t>
    <phoneticPr fontId="1" type="noConversion"/>
  </si>
  <si>
    <t xml:space="preserve"> </t>
    <phoneticPr fontId="1" type="noConversion"/>
  </si>
  <si>
    <t xml:space="preserve"> </t>
    <phoneticPr fontId="1" type="noConversion"/>
  </si>
  <si>
    <t xml:space="preserve"> </t>
    <phoneticPr fontId="1" type="noConversion"/>
  </si>
  <si>
    <t xml:space="preserve"> </t>
    <phoneticPr fontId="1" type="noConversion"/>
  </si>
  <si>
    <t>N/A</t>
    <phoneticPr fontId="1" type="noConversion"/>
  </si>
  <si>
    <t xml:space="preserve"> </t>
    <phoneticPr fontId="1" type="noConversion"/>
  </si>
  <si>
    <t xml:space="preserve"> </t>
    <phoneticPr fontId="1" type="noConversion"/>
  </si>
  <si>
    <t>Arthranc: Not Set Oriented</t>
    <phoneticPr fontId="1" type="noConversion"/>
  </si>
  <si>
    <t>Dungeon-Crawler - Medium</t>
    <phoneticPr fontId="1" type="noConversion"/>
  </si>
  <si>
    <t>(2) +20 Will</t>
    <phoneticPr fontId="1" type="noConversion"/>
  </si>
  <si>
    <t>(2) +20 Vitality</t>
    <phoneticPr fontId="1" type="noConversion"/>
  </si>
  <si>
    <t>(3) +756 Fire Defence</t>
    <phoneticPr fontId="1" type="noConversion"/>
  </si>
  <si>
    <t>+804 Fear Resist</t>
    <phoneticPr fontId="1" type="noConversion"/>
  </si>
  <si>
    <t>Turhol: Not Set Oriented</t>
    <phoneticPr fontId="1" type="noConversion"/>
  </si>
  <si>
    <t>+732 Fear Resist</t>
    <phoneticPr fontId="1" type="noConversion"/>
  </si>
  <si>
    <t>August Golden Wood - Med - Crit Crafted</t>
    <phoneticPr fontId="1" type="noConversion"/>
  </si>
  <si>
    <t>gain set bonuses above</t>
    <phoneticPr fontId="1" type="noConversion"/>
  </si>
  <si>
    <t xml:space="preserve"> </t>
    <phoneticPr fontId="1" type="noConversion"/>
  </si>
  <si>
    <t>Hall-General - Heavy</t>
    <phoneticPr fontId="1" type="noConversion"/>
  </si>
  <si>
    <t>Item Name</t>
    <phoneticPr fontId="1" type="noConversion"/>
  </si>
  <si>
    <t>req level</t>
    <phoneticPr fontId="1" type="noConversion"/>
  </si>
  <si>
    <t>cost</t>
    <phoneticPr fontId="1" type="noConversion"/>
  </si>
  <si>
    <t>Slot</t>
    <phoneticPr fontId="1" type="noConversion"/>
  </si>
  <si>
    <t>Armour</t>
    <phoneticPr fontId="1" type="noConversion"/>
  </si>
  <si>
    <t>Stat Might</t>
    <phoneticPr fontId="1" type="noConversion"/>
  </si>
  <si>
    <t>Stat Agility</t>
    <phoneticPr fontId="1" type="noConversion"/>
  </si>
  <si>
    <t>Stat Vitality</t>
    <phoneticPr fontId="1" type="noConversion"/>
  </si>
  <si>
    <t>Stat Will</t>
    <phoneticPr fontId="1" type="noConversion"/>
  </si>
  <si>
    <t>Stat Fate</t>
    <phoneticPr fontId="1" type="noConversion"/>
  </si>
  <si>
    <t>Radiance</t>
    <phoneticPr fontId="1" type="noConversion"/>
  </si>
  <si>
    <t>Bonus Morale</t>
    <phoneticPr fontId="1" type="noConversion"/>
  </si>
  <si>
    <t>Bonus Power</t>
    <phoneticPr fontId="1" type="noConversion"/>
  </si>
  <si>
    <t>misc bonus</t>
    <phoneticPr fontId="1" type="noConversion"/>
  </si>
  <si>
    <t>set bonus comments</t>
    <phoneticPr fontId="1" type="noConversion"/>
  </si>
  <si>
    <t>Melee Crit</t>
    <phoneticPr fontId="1" type="noConversion"/>
  </si>
  <si>
    <t>Ranged Crit</t>
    <phoneticPr fontId="1" type="noConversion"/>
  </si>
  <si>
    <t>Tactical Crit</t>
    <phoneticPr fontId="1" type="noConversion"/>
  </si>
  <si>
    <t>Fear</t>
    <phoneticPr fontId="1" type="noConversion"/>
  </si>
  <si>
    <t>Wound</t>
    <phoneticPr fontId="1" type="noConversion"/>
  </si>
  <si>
    <t>Disease</t>
    <phoneticPr fontId="1" type="noConversion"/>
  </si>
  <si>
    <t>Poison</t>
    <phoneticPr fontId="1" type="noConversion"/>
  </si>
  <si>
    <t>Common Def</t>
    <phoneticPr fontId="1" type="noConversion"/>
  </si>
  <si>
    <t>Fire Def</t>
    <phoneticPr fontId="1" type="noConversion"/>
  </si>
  <si>
    <t>Frost Def</t>
    <phoneticPr fontId="1" type="noConversion"/>
  </si>
  <si>
    <t>Shadow Def</t>
    <phoneticPr fontId="1" type="noConversion"/>
  </si>
  <si>
    <t>Lightning Def</t>
    <phoneticPr fontId="1" type="noConversion"/>
  </si>
  <si>
    <t>Acid Def</t>
    <phoneticPr fontId="1" type="noConversion"/>
  </si>
  <si>
    <t>Block</t>
    <phoneticPr fontId="1" type="noConversion"/>
  </si>
  <si>
    <t>Evade</t>
    <phoneticPr fontId="1" type="noConversion"/>
  </si>
  <si>
    <t>Parry</t>
    <phoneticPr fontId="1" type="noConversion"/>
  </si>
  <si>
    <t>Glorious Galadhrim - crit crafted</t>
    <phoneticPr fontId="1" type="noConversion"/>
  </si>
  <si>
    <t>N/A</t>
    <phoneticPr fontId="1" type="noConversion"/>
  </si>
  <si>
    <t>N/A</t>
    <phoneticPr fontId="1" type="noConversion"/>
  </si>
  <si>
    <t>N/A</t>
    <phoneticPr fontId="1" type="noConversion"/>
  </si>
  <si>
    <t>+81.6 ICMR</t>
    <phoneticPr fontId="1" type="noConversion"/>
  </si>
  <si>
    <t>+40.8 ICMR</t>
    <phoneticPr fontId="1" type="noConversion"/>
  </si>
  <si>
    <t>Summary - Crafted</t>
    <phoneticPr fontId="1" type="noConversion"/>
  </si>
  <si>
    <t>+248 incoming heal</t>
    <phoneticPr fontId="1" type="noConversion"/>
  </si>
  <si>
    <t>cost Medallion/Other</t>
    <phoneticPr fontId="1" type="noConversion"/>
  </si>
  <si>
    <t>summary - casual raider combination</t>
    <phoneticPr fontId="1" type="noConversion"/>
  </si>
  <si>
    <t>Positive number indicates improvement for Casual Raid</t>
    <phoneticPr fontId="1" type="noConversion"/>
  </si>
  <si>
    <t>lose 122.4 ICMR</t>
    <phoneticPr fontId="1" type="noConversion"/>
  </si>
  <si>
    <t>net win +20 inc heal</t>
    <phoneticPr fontId="1" type="noConversion"/>
  </si>
  <si>
    <t>gain all set bonuses above</t>
    <phoneticPr fontId="1" type="noConversion"/>
  </si>
  <si>
    <t>Summary Crafted vs Casual Raid</t>
    <phoneticPr fontId="1" type="noConversion"/>
  </si>
  <si>
    <t>head</t>
    <phoneticPr fontId="1" type="noConversion"/>
  </si>
  <si>
    <t>MoM</t>
    <phoneticPr fontId="1" type="noConversion"/>
  </si>
  <si>
    <t>Rianhar: Not Set Oriented</t>
    <phoneticPr fontId="1" type="noConversion"/>
  </si>
  <si>
    <t>Maethranc: Not Set Oriented</t>
    <phoneticPr fontId="1" type="noConversion"/>
  </si>
  <si>
    <t>MoM</t>
    <phoneticPr fontId="1" type="noConversion"/>
  </si>
  <si>
    <t>Plat Coin Spirit</t>
    <phoneticPr fontId="1" type="noConversion"/>
  </si>
  <si>
    <t>Plat Coin Spirit</t>
    <phoneticPr fontId="1" type="noConversion"/>
  </si>
  <si>
    <t>Dol Guldur</t>
    <phoneticPr fontId="1" type="noConversion"/>
  </si>
  <si>
    <t>Dol Guldur</t>
    <phoneticPr fontId="1" type="noConversion"/>
  </si>
  <si>
    <t>Dol Guldur</t>
    <phoneticPr fontId="1" type="noConversion"/>
  </si>
  <si>
    <t>summary - MoM Medallions</t>
    <phoneticPr fontId="1" type="noConversion"/>
  </si>
  <si>
    <t>+256 incoming heal</t>
    <phoneticPr fontId="1" type="noConversion"/>
  </si>
  <si>
    <t>(2) +19 Agility</t>
    <phoneticPr fontId="1" type="noConversion"/>
  </si>
  <si>
    <t>(3) +1440 Acid Def</t>
    <phoneticPr fontId="1" type="noConversion"/>
  </si>
  <si>
    <t>(4) +480 inc heal</t>
    <phoneticPr fontId="1" type="noConversion"/>
  </si>
  <si>
    <t>(6) Guard Pledge cool decrease</t>
    <phoneticPr fontId="1" type="noConversion"/>
  </si>
  <si>
    <t>Strong Defender - Heavy</t>
    <phoneticPr fontId="1" type="noConversion"/>
  </si>
  <si>
    <t>feet</t>
    <phoneticPr fontId="1" type="noConversion"/>
  </si>
  <si>
    <t>(2) +504 inc heal</t>
    <phoneticPr fontId="1" type="noConversion"/>
  </si>
  <si>
    <t>(3) +1512 Fire Def</t>
    <phoneticPr fontId="1" type="noConversion"/>
  </si>
  <si>
    <t>head</t>
    <phoneticPr fontId="1" type="noConversion"/>
  </si>
  <si>
    <t>+268 incoming heal</t>
    <phoneticPr fontId="1" type="noConversion"/>
  </si>
  <si>
    <t>summary - SoM Dol Guldur Medallions</t>
    <phoneticPr fontId="1" type="noConversion"/>
  </si>
  <si>
    <t>summary - Watcher</t>
    <phoneticPr fontId="1" type="noConversion"/>
  </si>
  <si>
    <t>(3) none</t>
  </si>
  <si>
    <t>Armour of the Aurochs - Medium - Helegrod - new</t>
  </si>
  <si>
    <t>(2) +23 Agility</t>
  </si>
  <si>
    <t>(4) SwiftBow -2.5 seconds</t>
  </si>
  <si>
    <t>(6) PenShot -1.5 second</t>
  </si>
  <si>
    <t>+92.4 ICMR</t>
  </si>
  <si>
    <t>Helegrod</t>
  </si>
  <si>
    <t>Nenuial - Medium - Annuminas - new</t>
  </si>
  <si>
    <t>Annuminas</t>
  </si>
  <si>
    <t>(2) +22 Morale, +9 Agility</t>
  </si>
  <si>
    <t>(3) +22 Might, +22 Agility</t>
  </si>
  <si>
    <t>(4) +45 Agility, +9 Vitality</t>
  </si>
  <si>
    <t>(5) +45 Might, +105 Morale</t>
  </si>
  <si>
    <t>(6) +268 Evade, +45 Agility,</t>
  </si>
  <si>
    <t>+211 morale</t>
  </si>
  <si>
    <t>+402 Poison resist</t>
  </si>
  <si>
    <t>this is the sum of the (6) set bonus stats</t>
  </si>
  <si>
    <t>cost Medallion 
/Other</t>
  </si>
  <si>
    <t>Skirmish</t>
  </si>
  <si>
    <r>
      <rPr>
        <b/>
        <sz val="8"/>
        <rFont val="Verdana"/>
        <family val="2"/>
      </rPr>
      <t>My thoughts here:</t>
    </r>
    <r>
      <rPr>
        <sz val="8"/>
        <rFont val="Verdana"/>
        <family val="2"/>
      </rPr>
      <t xml:space="preserve">  the Nenuial set seems to be built around having the FULL set.  For Hunters, I think that there are no clear "must have" combinations here as all the obvious mix and match or the full Nenuial set seem pretty comparable and your mileage will vary depending on what jewellry or traits you are using and need to compensate for (since you may be maxing out your Agility already)</t>
    </r>
  </si>
  <si>
    <t>Aurochs - Medium - Helegrod - new</t>
  </si>
  <si>
    <t>Seven Stars - Light - Annuminas - New</t>
  </si>
  <si>
    <t>Seven Stars - Light - Annuminas - OLD</t>
  </si>
  <si>
    <t>+116 tact Crit Rating</t>
  </si>
  <si>
    <t>(2) +18 Vitality</t>
  </si>
  <si>
    <t>(3) +116 tactical crit, +18 Vitality</t>
  </si>
  <si>
    <t>(4) +134 Max Power, +7 will</t>
  </si>
  <si>
    <t>(5) +37 Fate, +4% Tact Crit Multiplier</t>
  </si>
  <si>
    <t>(6)+37 Will, +6% Tact Crit Mult</t>
  </si>
  <si>
    <t>(6) +18 Fate</t>
  </si>
  <si>
    <t>+4% Tact Crit Mult.</t>
  </si>
  <si>
    <t>Note- This set has a lower minimum level requirement</t>
  </si>
  <si>
    <t>you get +14% Tact Crit Multiplier and +348 Tact Crit Rating</t>
  </si>
  <si>
    <t>+134 Tact Crit Rating</t>
  </si>
  <si>
    <t>(2) +22 Vitality, +9 Fate</t>
  </si>
  <si>
    <t>(3) +134 tactical crit, +22 Vitality</t>
  </si>
  <si>
    <t>(4) +188 Max Power, +9 Will</t>
  </si>
  <si>
    <t>(5) +45 Fate, +4% Tact Crit Multiplier</t>
  </si>
  <si>
    <t>(6)+45 Will, +6% Tact Crit Mult</t>
  </si>
  <si>
    <t>(6) +45 Fate</t>
  </si>
  <si>
    <t>sum of the sum</t>
  </si>
  <si>
    <t>suffers a bit vs Moria/Dol Guldur mixed set</t>
  </si>
  <si>
    <t>This looks to be a clear win vs Moria &amp; Dol Guldur set</t>
  </si>
  <si>
    <r>
      <rPr>
        <b/>
        <sz val="8"/>
        <rFont val="Verdana"/>
        <family val="2"/>
      </rPr>
      <t>sum of the sum</t>
    </r>
    <r>
      <rPr>
        <sz val="8"/>
        <rFont val="Verdana"/>
        <family val="2"/>
      </rPr>
      <t xml:space="preserve"> - seems to be only Fate suffers</t>
    </r>
  </si>
  <si>
    <t>Silver-Voice - Light - Helegrod - New</t>
  </si>
  <si>
    <t>+490 Fear Resist</t>
  </si>
  <si>
    <t>+6% Tact Crit Mult.</t>
  </si>
  <si>
    <t>(2) +23 Fate</t>
  </si>
  <si>
    <t>(4)+8% Ballad Damage</t>
  </si>
  <si>
    <t>(6) +5% Healing Output</t>
  </si>
  <si>
    <t>The Helegrod set feels like a PvP Moors setup with crit</t>
  </si>
  <si>
    <t>might, agility</t>
  </si>
  <si>
    <t>The Learned - Light - Helegrod - New</t>
  </si>
  <si>
    <t>(2) +23 Vitality</t>
  </si>
  <si>
    <t>(4)+20% Power from S. Motivation</t>
  </si>
  <si>
    <t>(6) +10% Smoulder Wrath Damage</t>
  </si>
  <si>
    <t>+4% Tact Crit Mult</t>
  </si>
  <si>
    <t>+272 Tact. Crit</t>
  </si>
  <si>
    <t xml:space="preserve">The Helegrod set has WEIRD stats since RK don't melee </t>
  </si>
  <si>
    <t>Why might, agility?  Bits and pieces to min/max your setup maybe?</t>
  </si>
  <si>
    <t>Beast-Master - Light - Helegrod - New</t>
  </si>
  <si>
    <t>(2) +23 Will</t>
  </si>
  <si>
    <t>(4) -20 sec CD on Test of Will</t>
  </si>
  <si>
    <t>(6) -7% resist chance Blinding Flash</t>
  </si>
  <si>
    <t>+136 Tact Crit Rating</t>
  </si>
  <si>
    <t>+46.2 ICMR</t>
  </si>
  <si>
    <t>look at the Bonus Morale &amp; Power</t>
  </si>
  <si>
    <t xml:space="preserve">The Helegrod set is all around power-house </t>
  </si>
  <si>
    <t>West-Tower, Heavy - Annuminas - new</t>
  </si>
  <si>
    <t>(2) +22 Vitality, +9 Might</t>
  </si>
  <si>
    <t>(3) +22 Vitality, +22 Fate</t>
  </si>
  <si>
    <t>(5) +45 Vitality, +22 Might</t>
  </si>
  <si>
    <t>(4) +90.6 ICMR, +42 Morale</t>
  </si>
  <si>
    <t>(6) +90.6 ICMR, +45 Might,</t>
  </si>
  <si>
    <t>+188 Power</t>
  </si>
  <si>
    <t>+402 Wound Resist</t>
  </si>
  <si>
    <t>In-Combat regen set - Fate &amp; raw ICMR is great and</t>
  </si>
  <si>
    <t>your armour value is good vs Moria/Dol-Guldur</t>
  </si>
  <si>
    <r>
      <t>You take an</t>
    </r>
    <r>
      <rPr>
        <b/>
        <sz val="8"/>
        <rFont val="Verdana"/>
        <family val="2"/>
      </rPr>
      <t xml:space="preserve"> Agility</t>
    </r>
    <r>
      <rPr>
        <sz val="8"/>
        <rFont val="Verdana"/>
        <family val="2"/>
      </rPr>
      <t xml:space="preserve"> and </t>
    </r>
    <r>
      <rPr>
        <b/>
        <sz val="8"/>
        <rFont val="Verdana"/>
        <family val="2"/>
      </rPr>
      <t>Will</t>
    </r>
    <r>
      <rPr>
        <sz val="8"/>
        <rFont val="Verdana"/>
        <family val="2"/>
      </rPr>
      <t xml:space="preserve"> hit here but this is an </t>
    </r>
  </si>
  <si>
    <r>
      <t xml:space="preserve">You take an </t>
    </r>
    <r>
      <rPr>
        <b/>
        <sz val="8"/>
        <rFont val="Verdana"/>
        <family val="2"/>
      </rPr>
      <t>Agility</t>
    </r>
    <r>
      <rPr>
        <sz val="8"/>
        <rFont val="Verdana"/>
        <family val="2"/>
      </rPr>
      <t xml:space="preserve"> hit here but this is an </t>
    </r>
  </si>
  <si>
    <r>
      <t>You take an</t>
    </r>
    <r>
      <rPr>
        <b/>
        <sz val="8"/>
        <rFont val="Verdana"/>
        <family val="2"/>
      </rPr>
      <t xml:space="preserve"> Agility</t>
    </r>
    <r>
      <rPr>
        <sz val="8"/>
        <rFont val="Verdana"/>
        <family val="2"/>
      </rPr>
      <t xml:space="preserve"> and </t>
    </r>
    <r>
      <rPr>
        <i/>
        <sz val="8"/>
        <rFont val="Verdana"/>
        <family val="2"/>
      </rPr>
      <t>small</t>
    </r>
    <r>
      <rPr>
        <sz val="8"/>
        <rFont val="Verdana"/>
        <family val="2"/>
      </rPr>
      <t xml:space="preserve"> </t>
    </r>
    <r>
      <rPr>
        <b/>
        <sz val="8"/>
        <rFont val="Verdana"/>
        <family val="2"/>
      </rPr>
      <t>Will</t>
    </r>
    <r>
      <rPr>
        <sz val="8"/>
        <rFont val="Verdana"/>
        <family val="2"/>
      </rPr>
      <t xml:space="preserve"> hit here but this is an </t>
    </r>
  </si>
  <si>
    <t>Dragon-Scale Heavy - Helegrod - new</t>
  </si>
  <si>
    <t>(2) +22 Might</t>
  </si>
  <si>
    <t>(4) -7% all AOE Attack Power cost</t>
  </si>
  <si>
    <t>(6) -816 Mob chance to Block/Parry</t>
  </si>
  <si>
    <t>your Bracing Attack</t>
  </si>
  <si>
    <t>+816 Incoming Heal Rating</t>
  </si>
  <si>
    <t>+490 Wound Resist</t>
  </si>
  <si>
    <t>75% to negate 13 damage</t>
  </si>
  <si>
    <t>46.2 ICMR, +816 Poison Rst</t>
  </si>
  <si>
    <t>+1360 Incoming Heal Rating</t>
  </si>
  <si>
    <t>Look at the Incoming Heal rating!</t>
  </si>
  <si>
    <t>High-Protectors's, Heavy - Helegrod - new</t>
  </si>
  <si>
    <t>(4) Mob Resist of Challenge</t>
  </si>
  <si>
    <t>reduced by 1360</t>
  </si>
  <si>
    <t>(6) Challenge Darkness recovery</t>
  </si>
  <si>
    <t>reduced by 30%</t>
  </si>
  <si>
    <t>+326 Wound Resist Rating</t>
  </si>
  <si>
    <t>+490 Wound Resist, 75% chance to Negate 20</t>
  </si>
  <si>
    <t>I like either the West-Tower or Moria/Dol-Guldur set</t>
  </si>
  <si>
    <t>War-Captain, Heavy - Helegrod - new</t>
  </si>
  <si>
    <t>(4) -20% time Victory Event</t>
  </si>
  <si>
    <t>skills recovery</t>
  </si>
  <si>
    <t>(6) -5 minute Escape from</t>
  </si>
  <si>
    <t>Darkness skill recovery</t>
  </si>
  <si>
    <t>+816 Wound Resist Rating</t>
  </si>
  <si>
    <t>+4% Tactical Crit Multiplier</t>
  </si>
  <si>
    <t>Spear-Shaker - Medium - Helegrod - new</t>
  </si>
  <si>
    <t>(4) +15% Greater Threat from</t>
  </si>
  <si>
    <t>Warden's Taunt</t>
  </si>
  <si>
    <t>penalty removed</t>
  </si>
  <si>
    <t>(6) Recklessness Evade &amp; Block</t>
  </si>
  <si>
    <t>75% chance negate 20 damage</t>
  </si>
  <si>
    <t>I don't know enough about Wardens outside of their heavy</t>
  </si>
  <si>
    <t>Power requirements - the Annuminas set looks good?</t>
  </si>
  <si>
    <t>Shadow-Stalker - Medium - Helegrod - new</t>
  </si>
  <si>
    <t>(4) +3 Stealth Level</t>
  </si>
  <si>
    <t>(6) +30% to Surprise Strike damage</t>
  </si>
  <si>
    <t>while behind target in stealth</t>
  </si>
  <si>
    <t>+816 Poison Resist</t>
  </si>
  <si>
    <t>I don't know enough about Burgs to have an opinion</t>
  </si>
  <si>
    <t>The Vitality buff here vs the bonus morale on Nenuial</t>
  </si>
  <si>
    <t>seem to wash</t>
  </si>
  <si>
    <t>1206 skirmish marks</t>
  </si>
  <si>
    <t>2 Veteran's Third Marks</t>
  </si>
  <si>
    <t>2370 skirmish marks</t>
  </si>
  <si>
    <t>1896 skirmish marks</t>
  </si>
  <si>
    <t>1 mark from Annuminas</t>
  </si>
  <si>
    <t>2 marks from Helegrod</t>
  </si>
  <si>
    <t>Helegrod Level 65 Sets - Skirmish Mark Cost - per piece of equipment</t>
  </si>
  <si>
    <t>Annuminas Level 65 Sets - Skirmish Mark Cost - per piece of equipment</t>
  </si>
  <si>
    <t>Annuminas Level 55 Sets - Skirmish Mark Cost - per piece of equipment</t>
  </si>
  <si>
    <t>652 skirmish marks</t>
  </si>
  <si>
    <t>3 marks from Annuminas</t>
  </si>
  <si>
    <t>Helegrod Level 55 Sets - Skirmish Mark Cost - per piece of equipment</t>
  </si>
  <si>
    <t>3 marks from Helegrod</t>
  </si>
  <si>
    <t>5 Superior Third Marks</t>
  </si>
  <si>
    <t>3 Superior Third Marks</t>
  </si>
  <si>
    <t>1 Veteran's Second Marks</t>
  </si>
  <si>
    <t>HELE</t>
  </si>
  <si>
    <t>MORIA</t>
  </si>
  <si>
    <t>GALADHRIM</t>
  </si>
  <si>
    <t>ANNUMINAS</t>
  </si>
  <si>
    <t>Compatibility Report for lotro-radiance-armour2.xlsx</t>
  </si>
  <si>
    <t>Run on 5/7/2011 9:27</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</si>
  <si>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</si>
  <si>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</si>
  <si>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</si>
  <si>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</si>
  <si>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This file originally contained features which were not recognized by this version of Excel. These features are not preserved when saving an OpenXML file to the XLSB file format, or vice versa.</t>
  </si>
  <si>
    <t>Excel 2007</t>
  </si>
  <si>
    <t>High Captain - Helm - Mirkwood</t>
  </si>
  <si>
    <t>head</t>
  </si>
  <si>
    <t>skirmish</t>
  </si>
  <si>
    <t>mirkwood</t>
  </si>
  <si>
    <t>(2) +82 power</t>
  </si>
  <si>
    <t>(2) + 20 might</t>
  </si>
  <si>
    <t>(3) +1512 fire defence</t>
  </si>
  <si>
    <t>High Captain - Shoulders - Mirkwood</t>
  </si>
  <si>
    <t>shoulders</t>
  </si>
  <si>
    <t>high captain - boots - mirkwood</t>
  </si>
  <si>
    <t>feet</t>
  </si>
  <si>
    <t>Cloak of Shadow and Flame</t>
  </si>
  <si>
    <t>back</t>
  </si>
  <si>
    <t>drop</t>
  </si>
  <si>
    <t>moria</t>
  </si>
  <si>
    <t>annuminas</t>
  </si>
  <si>
    <t>set bonuses</t>
  </si>
  <si>
    <t>(2) +19 agility</t>
  </si>
  <si>
    <t>cloak of the west tower</t>
  </si>
  <si>
    <t>+158 evade</t>
  </si>
  <si>
    <t>shield of the west tower</t>
  </si>
  <si>
    <t>shield</t>
  </si>
  <si>
    <t>+106 block, +49.8 ICPR, +1320 crit def</t>
  </si>
  <si>
    <t>=+49.8 ICPR and +90.6 ICMR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</si>
</sst>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Verdana"/>
    </font>
    <font>
      <sz val="8"/>
      <name val="Verdana"/>
    </font>
    <font>
      <b/>
      <sz val="8"/>
      <color indexed="18"/>
      <name val="Verdana"/>
      <family val="2"/>
    </font>
    <font>
      <b/>
      <sz val="8"/>
      <name val="Verdana"/>
      <family val="2"/>
    </font>
    <font>
      <sz val="8"/>
      <name val="Verdana"/>
      <family val="2"/>
    </font>
    <font>
      <i/>
      <sz val="8"/>
      <name val="Verdana"/>
      <family val="2"/>
    </font>
    <font>
      <b/>
      <sz val="8"/>
      <color rgb="FF7030A0"/>
      <name val="Verdana"/>
      <family val="2"/>
    </font>
    <font>
      <b/>
      <i/>
      <sz val="8"/>
      <color rgb="FF7030A0"/>
      <name val="Verdana"/>
      <family val="2"/>
    </font>
    <font>
      <b/>
      <sz val="8"/>
      <color rgb="FFFF00FF"/>
      <name val="Verdana"/>
      <family val="2"/>
    </font>
    <font>
      <sz val="8"/>
      <color rgb="FFFF00FF"/>
      <name val="Verdana"/>
      <family val="2"/>
    </font>
    <font>
      <b/>
      <sz val="8"/>
      <color rgb="FF00B0F0"/>
      <name val="Verdana"/>
      <family val="2"/>
    </font>
    <font>
      <sz val="8"/>
      <color rgb="FF00B0F0"/>
      <name val="Verdana"/>
      <family val="2"/>
    </font>
    <font>
      <b/>
      <sz val="10"/>
      <name val="Verdana"/>
      <family val="2"/>
    </font>
  </fonts>
  <fills count="14">
    <fill>
      <patternFill patternType="none"/>
    </fill>
    <fill>
      <patternFill patternType="gray125"/>
    </fill>
    <fill>
      <patternFill patternType="solid">
        <fgColor indexed="51"/>
        <bgColor indexed="64"/>
      </patternFill>
    </fill>
    <fill>
      <patternFill patternType="solid">
        <fgColor indexed="14"/>
        <bgColor indexed="64"/>
      </patternFill>
    </fill>
    <fill>
      <patternFill patternType="solid">
        <fgColor indexed="11"/>
        <bgColor indexed="64"/>
      </patternFill>
    </fill>
    <fill>
      <patternFill patternType="solid">
        <fgColor indexed="40"/>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00FF"/>
        <bgColor indexed="64"/>
      </patternFill>
    </fill>
    <fill>
      <patternFill patternType="solid">
        <fgColor rgb="FF00FF00"/>
        <bgColor indexed="64"/>
      </patternFill>
    </fill>
    <fill>
      <patternFill patternType="solid">
        <fgColor rgb="FF00CCFF"/>
        <bgColor indexed="64"/>
      </patternFill>
    </fill>
    <fill>
      <patternFill patternType="solid">
        <fgColor rgb="FFFFCC00"/>
        <bgColor indexed="64"/>
      </patternFill>
    </fill>
    <fill>
      <patternFill patternType="solid">
        <fgColor theme="9" tint="-0.249977111117893"/>
        <bgColor indexed="64"/>
      </patternFill>
    </fill>
  </fills>
  <borders count="13">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theme="3" tint="0.39994506668294322"/>
      </left>
      <right/>
      <top style="thick">
        <color theme="3" tint="0.39994506668294322"/>
      </top>
      <bottom style="thick">
        <color theme="3" tint="0.39994506668294322"/>
      </bottom>
      <diagonal/>
    </border>
    <border>
      <left/>
      <right/>
      <top style="thick">
        <color theme="3" tint="0.39994506668294322"/>
      </top>
      <bottom style="thick">
        <color theme="3" tint="0.39994506668294322"/>
      </bottom>
      <diagonal/>
    </border>
    <border>
      <left/>
      <right style="thick">
        <color theme="3" tint="0.39994506668294322"/>
      </right>
      <top style="thick">
        <color theme="3" tint="0.39994506668294322"/>
      </top>
      <bottom style="thick">
        <color theme="3" tint="0.39994506668294322"/>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1">
    <xf numFmtId="0" fontId="0" fillId="0" borderId="0"/>
  </cellStyleXfs>
  <cellXfs count="127">
    <xf numFmtId="0" fontId="0" fillId="0" borderId="0" xfId="0"/>
    <xf numFmtId="0" fontId="2" fillId="0" borderId="1" xfId="0" applyFont="1" applyBorder="1"/>
    <xf numFmtId="0" fontId="2" fillId="0" borderId="2" xfId="0" applyFont="1" applyBorder="1"/>
    <xf numFmtId="0" fontId="2" fillId="0" borderId="2" xfId="0" applyFont="1" applyBorder="1" applyAlignment="1">
      <alignment wrapText="1"/>
    </xf>
    <xf numFmtId="0" fontId="2" fillId="0" borderId="2" xfId="0" applyFont="1" applyFill="1" applyBorder="1"/>
    <xf numFmtId="0" fontId="2" fillId="6" borderId="2" xfId="0" applyFont="1" applyFill="1" applyBorder="1"/>
    <xf numFmtId="0" fontId="2" fillId="3" borderId="2" xfId="0" applyFont="1" applyFill="1" applyBorder="1"/>
    <xf numFmtId="0" fontId="2" fillId="2" borderId="2" xfId="0" applyFont="1" applyFill="1" applyBorder="1"/>
    <xf numFmtId="0" fontId="2" fillId="4" borderId="2" xfId="0" applyFont="1" applyFill="1" applyBorder="1"/>
    <xf numFmtId="0" fontId="2" fillId="5" borderId="2" xfId="0" applyFont="1" applyFill="1" applyBorder="1"/>
    <xf numFmtId="0" fontId="2" fillId="0" borderId="3" xfId="0" applyFont="1" applyBorder="1"/>
    <xf numFmtId="0" fontId="3" fillId="0" borderId="0" xfId="0" applyFont="1" applyBorder="1"/>
    <xf numFmtId="0" fontId="4" fillId="0" borderId="0" xfId="0" applyFont="1"/>
    <xf numFmtId="0" fontId="4" fillId="0" borderId="0" xfId="0" applyFont="1" applyFill="1"/>
    <xf numFmtId="0" fontId="4" fillId="6" borderId="0" xfId="0" applyFont="1" applyFill="1"/>
    <xf numFmtId="0" fontId="4" fillId="3" borderId="0" xfId="0" applyFont="1" applyFill="1"/>
    <xf numFmtId="0" fontId="4" fillId="2" borderId="0" xfId="0" applyFont="1" applyFill="1"/>
    <xf numFmtId="0" fontId="4" fillId="4" borderId="0" xfId="0" applyFont="1" applyFill="1"/>
    <xf numFmtId="0" fontId="4" fillId="5" borderId="0" xfId="0" applyFont="1" applyFill="1"/>
    <xf numFmtId="0" fontId="4" fillId="6" borderId="0" xfId="0" quotePrefix="1" applyFont="1" applyFill="1"/>
    <xf numFmtId="0" fontId="3" fillId="0" borderId="0" xfId="0" applyFont="1" applyFill="1"/>
    <xf numFmtId="0" fontId="3" fillId="0" borderId="0" xfId="0" applyFont="1" applyFill="1" applyBorder="1"/>
    <xf numFmtId="0" fontId="4" fillId="3" borderId="0" xfId="0" applyFont="1" applyFill="1" applyBorder="1"/>
    <xf numFmtId="0" fontId="3" fillId="6" borderId="0" xfId="0" applyFont="1" applyFill="1"/>
    <xf numFmtId="0" fontId="3" fillId="3" borderId="0" xfId="0" applyFont="1" applyFill="1"/>
    <xf numFmtId="0" fontId="3" fillId="3" borderId="0" xfId="0" applyFont="1" applyFill="1" applyBorder="1"/>
    <xf numFmtId="0" fontId="3" fillId="2" borderId="0" xfId="0" applyFont="1" applyFill="1"/>
    <xf numFmtId="0" fontId="3" fillId="4" borderId="0" xfId="0" applyFont="1" applyFill="1"/>
    <xf numFmtId="0" fontId="3" fillId="5" borderId="0" xfId="0" applyFont="1" applyFill="1"/>
    <xf numFmtId="0" fontId="4" fillId="0" borderId="0" xfId="0" applyFont="1" applyBorder="1"/>
    <xf numFmtId="0" fontId="5" fillId="0" borderId="0" xfId="0" applyFont="1" applyAlignment="1">
      <alignment horizontal="right"/>
    </xf>
    <xf numFmtId="0" fontId="5" fillId="0" borderId="0" xfId="0" applyFont="1"/>
    <xf numFmtId="0" fontId="4" fillId="0" borderId="0" xfId="0" applyFont="1" applyAlignment="1">
      <alignment horizontal="right"/>
    </xf>
    <xf numFmtId="0" fontId="3" fillId="7" borderId="0" xfId="0" applyFont="1" applyFill="1"/>
    <xf numFmtId="0" fontId="4" fillId="0" borderId="0" xfId="0" applyFont="1" applyAlignment="1">
      <alignment wrapText="1"/>
    </xf>
    <xf numFmtId="0" fontId="4" fillId="0" borderId="0" xfId="0" applyFont="1" applyFill="1" applyAlignment="1">
      <alignment horizontal="right"/>
    </xf>
    <xf numFmtId="0" fontId="4" fillId="6" borderId="0" xfId="0" quotePrefix="1" applyFont="1" applyFill="1" applyAlignment="1">
      <alignment horizontal="right"/>
    </xf>
    <xf numFmtId="0" fontId="4" fillId="0" borderId="0" xfId="0" applyFont="1" applyFill="1" applyBorder="1"/>
    <xf numFmtId="0" fontId="2" fillId="6" borderId="2" xfId="0" applyFont="1" applyFill="1" applyBorder="1" applyAlignment="1">
      <alignment horizontal="left"/>
    </xf>
    <xf numFmtId="0" fontId="4" fillId="6" borderId="0" xfId="0" quotePrefix="1" applyFont="1" applyFill="1" applyAlignment="1">
      <alignment horizontal="left"/>
    </xf>
    <xf numFmtId="0" fontId="4" fillId="6" borderId="0" xfId="0" applyFont="1" applyFill="1" applyAlignment="1">
      <alignment horizontal="left"/>
    </xf>
    <xf numFmtId="0" fontId="3" fillId="0" borderId="0" xfId="0" applyFont="1" applyFill="1" applyAlignment="1">
      <alignment horizontal="left"/>
    </xf>
    <xf numFmtId="0" fontId="3" fillId="6" borderId="0" xfId="0" applyFont="1" applyFill="1" applyAlignment="1">
      <alignment horizontal="left"/>
    </xf>
    <xf numFmtId="0" fontId="4" fillId="0" borderId="0" xfId="0" applyFont="1" applyFill="1" applyAlignment="1">
      <alignment horizontal="left"/>
    </xf>
    <xf numFmtId="0" fontId="4" fillId="8" borderId="0" xfId="0" applyFont="1" applyFill="1"/>
    <xf numFmtId="0" fontId="3" fillId="8" borderId="0" xfId="0" applyFont="1" applyFill="1"/>
    <xf numFmtId="0" fontId="4" fillId="8" borderId="0" xfId="0" quotePrefix="1" applyFont="1" applyFill="1"/>
    <xf numFmtId="0" fontId="6" fillId="0" borderId="0" xfId="0" applyFont="1" applyFill="1"/>
    <xf numFmtId="0" fontId="7" fillId="0" borderId="0" xfId="0" applyFont="1" applyFill="1"/>
    <xf numFmtId="0" fontId="4" fillId="9" borderId="0" xfId="0" applyFont="1" applyFill="1"/>
    <xf numFmtId="0" fontId="3" fillId="9" borderId="0" xfId="0" applyFont="1" applyFill="1"/>
    <xf numFmtId="0" fontId="4" fillId="10" borderId="0" xfId="0" applyFont="1" applyFill="1"/>
    <xf numFmtId="0" fontId="3" fillId="10" borderId="0" xfId="0" applyFont="1" applyFill="1"/>
    <xf numFmtId="0" fontId="4" fillId="11" borderId="0" xfId="0" applyFont="1" applyFill="1"/>
    <xf numFmtId="0" fontId="3" fillId="11" borderId="0" xfId="0" applyFont="1" applyFill="1"/>
    <xf numFmtId="0" fontId="4" fillId="12" borderId="0" xfId="0" applyFont="1" applyFill="1"/>
    <xf numFmtId="0" fontId="3" fillId="12" borderId="0" xfId="0" applyFont="1" applyFill="1"/>
    <xf numFmtId="0" fontId="4" fillId="8" borderId="0" xfId="0" quotePrefix="1" applyFont="1" applyFill="1" applyAlignment="1">
      <alignment horizontal="left"/>
    </xf>
    <xf numFmtId="0" fontId="4" fillId="8" borderId="0" xfId="0" applyFont="1" applyFill="1" applyAlignment="1">
      <alignment horizontal="left"/>
    </xf>
    <xf numFmtId="0" fontId="3" fillId="8" borderId="0" xfId="0" applyFont="1" applyFill="1" applyAlignment="1">
      <alignment horizontal="left"/>
    </xf>
    <xf numFmtId="0" fontId="6" fillId="6" borderId="0" xfId="0" applyFont="1" applyFill="1" applyAlignment="1">
      <alignment horizontal="left"/>
    </xf>
    <xf numFmtId="0" fontId="3" fillId="0" borderId="0" xfId="0" quotePrefix="1" applyFont="1" applyFill="1"/>
    <xf numFmtId="0" fontId="5" fillId="0" borderId="0" xfId="0" applyFont="1" applyFill="1" applyAlignment="1">
      <alignment horizontal="right"/>
    </xf>
    <xf numFmtId="0" fontId="5" fillId="0" borderId="0" xfId="0" applyFont="1" applyBorder="1"/>
    <xf numFmtId="0" fontId="5" fillId="0" borderId="0" xfId="0" applyFont="1" applyFill="1"/>
    <xf numFmtId="0" fontId="4" fillId="0" borderId="0" xfId="0" applyFont="1" applyAlignment="1">
      <alignment horizontal="left" indent="1"/>
    </xf>
    <xf numFmtId="0" fontId="8" fillId="0" borderId="0" xfId="0" applyFont="1"/>
    <xf numFmtId="0" fontId="9" fillId="0" borderId="0" xfId="0" applyFont="1" applyAlignment="1">
      <alignment horizontal="left" indent="1"/>
    </xf>
    <xf numFmtId="0" fontId="9" fillId="0" borderId="0" xfId="0" applyFont="1"/>
    <xf numFmtId="0" fontId="9" fillId="0" borderId="0" xfId="0" applyFont="1" applyFill="1"/>
    <xf numFmtId="0" fontId="9" fillId="6" borderId="0" xfId="0" applyFont="1" applyFill="1"/>
    <xf numFmtId="0" fontId="9" fillId="3" borderId="0" xfId="0" applyFont="1" applyFill="1"/>
    <xf numFmtId="0" fontId="9" fillId="3" borderId="0" xfId="0" applyFont="1" applyFill="1" applyBorder="1"/>
    <xf numFmtId="0" fontId="9" fillId="2" borderId="0" xfId="0" applyFont="1" applyFill="1"/>
    <xf numFmtId="0" fontId="9" fillId="4" borderId="0" xfId="0" applyFont="1" applyFill="1"/>
    <xf numFmtId="0" fontId="9" fillId="5" borderId="0" xfId="0" applyFont="1" applyFill="1"/>
    <xf numFmtId="0" fontId="10" fillId="0" borderId="0" xfId="0" applyFont="1"/>
    <xf numFmtId="0" fontId="11" fillId="0" borderId="0" xfId="0" applyFont="1"/>
    <xf numFmtId="0" fontId="11" fillId="0" borderId="0" xfId="0" applyFont="1" applyFill="1"/>
    <xf numFmtId="0" fontId="11" fillId="6" borderId="0" xfId="0" applyFont="1" applyFill="1"/>
    <xf numFmtId="0" fontId="11" fillId="3" borderId="0" xfId="0" applyFont="1" applyFill="1"/>
    <xf numFmtId="0" fontId="11" fillId="3" borderId="0" xfId="0" applyFont="1" applyFill="1" applyBorder="1"/>
    <xf numFmtId="0" fontId="11" fillId="2" borderId="0" xfId="0" applyFont="1" applyFill="1"/>
    <xf numFmtId="0" fontId="11" fillId="4" borderId="0" xfId="0" applyFont="1" applyFill="1"/>
    <xf numFmtId="0" fontId="11" fillId="5" borderId="0" xfId="0" applyFont="1" applyFill="1"/>
    <xf numFmtId="0" fontId="11" fillId="0" borderId="0" xfId="0" applyFont="1" applyAlignment="1">
      <alignment horizontal="left" indent="1"/>
    </xf>
    <xf numFmtId="0" fontId="4" fillId="0" borderId="0" xfId="0" applyFont="1" applyAlignment="1"/>
    <xf numFmtId="0" fontId="4" fillId="13" borderId="0" xfId="0" applyFont="1" applyFill="1"/>
    <xf numFmtId="0" fontId="4" fillId="13" borderId="0" xfId="0" applyFont="1" applyFill="1" applyAlignment="1"/>
    <xf numFmtId="0" fontId="4" fillId="7" borderId="0" xfId="0" applyFont="1" applyFill="1" applyAlignment="1"/>
    <xf numFmtId="0" fontId="4" fillId="13" borderId="4" xfId="0" applyFont="1" applyFill="1" applyBorder="1" applyAlignment="1"/>
    <xf numFmtId="0" fontId="4" fillId="0" borderId="5" xfId="0" applyFont="1" applyBorder="1"/>
    <xf numFmtId="0" fontId="4" fillId="13" borderId="5" xfId="0" applyFont="1" applyFill="1" applyBorder="1"/>
    <xf numFmtId="0" fontId="4" fillId="0" borderId="5" xfId="0" applyFont="1" applyFill="1" applyBorder="1"/>
    <xf numFmtId="0" fontId="4" fillId="6" borderId="5" xfId="0" applyFont="1" applyFill="1" applyBorder="1"/>
    <xf numFmtId="0" fontId="4" fillId="3" borderId="5" xfId="0" applyFont="1" applyFill="1" applyBorder="1"/>
    <xf numFmtId="0" fontId="4" fillId="4" borderId="5" xfId="0" applyFont="1" applyFill="1" applyBorder="1"/>
    <xf numFmtId="0" fontId="4" fillId="5" borderId="6" xfId="0" applyFont="1" applyFill="1" applyBorder="1"/>
    <xf numFmtId="0" fontId="4" fillId="13" borderId="7" xfId="0" applyFont="1" applyFill="1" applyBorder="1" applyAlignment="1"/>
    <xf numFmtId="0" fontId="4" fillId="0" borderId="8" xfId="0" applyFont="1" applyBorder="1"/>
    <xf numFmtId="0" fontId="4" fillId="13" borderId="8" xfId="0" applyFont="1" applyFill="1" applyBorder="1"/>
    <xf numFmtId="0" fontId="4" fillId="0" borderId="8" xfId="0" applyFont="1" applyFill="1" applyBorder="1"/>
    <xf numFmtId="0" fontId="4" fillId="6" borderId="8" xfId="0" applyFont="1" applyFill="1" applyBorder="1"/>
    <xf numFmtId="0" fontId="4" fillId="3" borderId="8" xfId="0" applyFont="1" applyFill="1" applyBorder="1"/>
    <xf numFmtId="0" fontId="4" fillId="4" borderId="8" xfId="0" applyFont="1" applyFill="1" applyBorder="1"/>
    <xf numFmtId="0" fontId="4" fillId="5" borderId="9" xfId="0" applyFont="1" applyFill="1" applyBorder="1"/>
    <xf numFmtId="0" fontId="4" fillId="0" borderId="0" xfId="0" applyFont="1" applyBorder="1" applyAlignment="1"/>
    <xf numFmtId="0" fontId="4" fillId="6" borderId="0" xfId="0" applyFont="1" applyFill="1" applyBorder="1"/>
    <xf numFmtId="0" fontId="4" fillId="4" borderId="0" xfId="0" applyFont="1" applyFill="1" applyBorder="1"/>
    <xf numFmtId="0" fontId="4" fillId="5" borderId="0" xfId="0" applyFont="1" applyFill="1" applyBorder="1"/>
    <xf numFmtId="0" fontId="4" fillId="6" borderId="0" xfId="0" quotePrefix="1" applyFont="1" applyFill="1" applyBorder="1"/>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10" xfId="0" applyNumberFormat="1" applyBorder="1" applyAlignment="1">
      <alignment vertical="top" wrapText="1"/>
    </xf>
    <xf numFmtId="0" fontId="0" fillId="0" borderId="11"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1" xfId="0" applyNumberFormat="1" applyBorder="1" applyAlignment="1">
      <alignment horizontal="center" vertical="top" wrapText="1"/>
    </xf>
    <xf numFmtId="0" fontId="0" fillId="0" borderId="12" xfId="0" applyNumberFormat="1" applyBorder="1" applyAlignment="1">
      <alignment horizontal="center" vertical="top" wrapText="1"/>
    </xf>
    <xf numFmtId="0" fontId="5" fillId="0" borderId="0" xfId="0" applyFont="1" applyAlignment="1">
      <alignment horizontal="left"/>
    </xf>
    <xf numFmtId="0" fontId="4" fillId="0" borderId="0" xfId="0" applyFont="1" applyAlignment="1">
      <alignment horizontal="left"/>
    </xf>
    <xf numFmtId="0" fontId="5" fillId="6" borderId="0" xfId="0" applyFont="1" applyFill="1"/>
    <xf numFmtId="0" fontId="5" fillId="3" borderId="0" xfId="0" applyFont="1" applyFill="1"/>
    <xf numFmtId="0" fontId="5" fillId="3" borderId="0" xfId="0" applyFont="1" applyFill="1" applyBorder="1"/>
    <xf numFmtId="0" fontId="5" fillId="4" borderId="0" xfId="0" applyFont="1" applyFill="1"/>
    <xf numFmtId="0" fontId="5" fillId="5" borderId="0" xfId="0" applyFont="1" applyFill="1"/>
    <xf numFmtId="0" fontId="5" fillId="6" borderId="0" xfId="0" quotePrefix="1" applyFont="1" applyFill="1"/>
  </cellXfs>
  <cellStyles count="1">
    <cellStyle name="Normal" xfId="0" builtinId="0"/>
  </cellStyles>
  <dxfs count="0"/>
  <tableStyles count="0" defaultTableStyle="TableStyleMedium9"/>
  <colors>
    <mruColors>
      <color rgb="FFFF00FF"/>
      <color rgb="FF00CCFF"/>
      <color rgb="FF00FF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AG93"/>
  <sheetViews>
    <sheetView workbookViewId="0">
      <pane ySplit="1" topLeftCell="A2" activePane="bottomLeft" state="frozen"/>
      <selection pane="bottomLeft" activeCell="A73" sqref="A73:XFD94"/>
    </sheetView>
  </sheetViews>
  <sheetFormatPr defaultColWidth="11" defaultRowHeight="10.5" x14ac:dyDescent="0.15"/>
  <cols>
    <col min="1" max="1" width="32.25" style="12" bestFit="1" customWidth="1"/>
    <col min="2" max="2" width="8.125" style="12" bestFit="1" customWidth="1"/>
    <col min="3" max="3" width="8" style="12" bestFit="1" customWidth="1"/>
    <col min="4" max="4" width="4.375" style="12" customWidth="1"/>
    <col min="5" max="5" width="18.75" style="12" customWidth="1"/>
    <col min="6" max="6" width="7.25" style="13" bestFit="1" customWidth="1"/>
    <col min="7" max="7" width="9.375" style="14" bestFit="1" customWidth="1"/>
    <col min="8" max="8" width="10.125" style="15" bestFit="1" customWidth="1"/>
    <col min="9" max="9" width="10.75" style="14" bestFit="1" customWidth="1"/>
    <col min="10" max="10" width="8" style="15" bestFit="1" customWidth="1"/>
    <col min="11" max="11" width="8.375" style="14" bestFit="1" customWidth="1"/>
    <col min="12" max="12" width="1.125" style="22" customWidth="1"/>
    <col min="13" max="13" width="8.375" style="16" bestFit="1" customWidth="1"/>
    <col min="14" max="14" width="12.25" style="17" customWidth="1"/>
    <col min="15" max="15" width="11.75" style="18" bestFit="1" customWidth="1"/>
    <col min="16" max="16" width="34.875" style="14" customWidth="1"/>
    <col min="17" max="17" width="24.75" style="14" customWidth="1"/>
    <col min="18" max="18" width="8.375" style="12" bestFit="1" customWidth="1"/>
    <col min="19" max="20" width="9.625" style="12" bestFit="1" customWidth="1"/>
    <col min="21" max="21" width="4.25" style="12" bestFit="1" customWidth="1"/>
    <col min="22" max="22" width="6.125" style="12" bestFit="1" customWidth="1"/>
    <col min="23" max="23" width="6.75" style="12" bestFit="1" customWidth="1"/>
    <col min="24" max="24" width="5.75" style="12" bestFit="1" customWidth="1"/>
    <col min="25" max="25" width="10.625" style="12" bestFit="1" customWidth="1"/>
    <col min="26" max="26" width="6.75" style="12" bestFit="1" customWidth="1"/>
    <col min="27" max="27" width="7.75" style="12" bestFit="1" customWidth="1"/>
    <col min="28" max="28" width="9.75" style="12" bestFit="1" customWidth="1"/>
    <col min="29" max="29" width="11" style="12"/>
    <col min="30" max="30" width="7" style="12" bestFit="1" customWidth="1"/>
    <col min="31" max="31" width="5" style="12" bestFit="1" customWidth="1"/>
    <col min="32" max="32" width="5.375" style="12" bestFit="1" customWidth="1"/>
    <col min="33" max="33" width="4.875" style="12" bestFit="1" customWidth="1"/>
    <col min="34" max="16384" width="11" style="12"/>
  </cols>
  <sheetData>
    <row r="1" spans="1:33" s="11" customFormat="1" ht="12" thickTop="1" thickBot="1" x14ac:dyDescent="0.2">
      <c r="A1" s="1" t="s">
        <v>147</v>
      </c>
      <c r="B1" s="2" t="s">
        <v>148</v>
      </c>
      <c r="C1" s="2" t="s">
        <v>150</v>
      </c>
      <c r="D1" s="2" t="s">
        <v>149</v>
      </c>
      <c r="E1" s="2" t="s">
        <v>186</v>
      </c>
      <c r="F1" s="4" t="s">
        <v>151</v>
      </c>
      <c r="G1" s="5" t="s">
        <v>152</v>
      </c>
      <c r="H1" s="6" t="s">
        <v>153</v>
      </c>
      <c r="I1" s="5" t="s">
        <v>154</v>
      </c>
      <c r="J1" s="6" t="s">
        <v>155</v>
      </c>
      <c r="K1" s="5" t="s">
        <v>156</v>
      </c>
      <c r="L1" s="4"/>
      <c r="M1" s="7" t="s">
        <v>157</v>
      </c>
      <c r="N1" s="8" t="s">
        <v>158</v>
      </c>
      <c r="O1" s="9" t="s">
        <v>159</v>
      </c>
      <c r="P1" s="5" t="s">
        <v>160</v>
      </c>
      <c r="Q1" s="5" t="s">
        <v>161</v>
      </c>
      <c r="R1" s="2" t="s">
        <v>162</v>
      </c>
      <c r="S1" s="2" t="s">
        <v>163</v>
      </c>
      <c r="T1" s="2" t="s">
        <v>164</v>
      </c>
      <c r="U1" s="2" t="s">
        <v>165</v>
      </c>
      <c r="V1" s="2" t="s">
        <v>166</v>
      </c>
      <c r="W1" s="2" t="s">
        <v>167</v>
      </c>
      <c r="X1" s="2" t="s">
        <v>168</v>
      </c>
      <c r="Y1" s="2" t="s">
        <v>169</v>
      </c>
      <c r="Z1" s="2" t="s">
        <v>170</v>
      </c>
      <c r="AA1" s="2" t="s">
        <v>171</v>
      </c>
      <c r="AB1" s="2" t="s">
        <v>172</v>
      </c>
      <c r="AC1" s="2" t="s">
        <v>173</v>
      </c>
      <c r="AD1" s="2" t="s">
        <v>174</v>
      </c>
      <c r="AE1" s="2" t="s">
        <v>175</v>
      </c>
      <c r="AF1" s="2" t="s">
        <v>176</v>
      </c>
      <c r="AG1" s="10" t="s">
        <v>177</v>
      </c>
    </row>
    <row r="2" spans="1:33" ht="11.25" thickTop="1" x14ac:dyDescent="0.15">
      <c r="A2" s="12" t="s">
        <v>114</v>
      </c>
      <c r="B2" s="12">
        <v>59</v>
      </c>
      <c r="C2" s="12" t="s">
        <v>112</v>
      </c>
      <c r="D2" s="12">
        <v>25</v>
      </c>
      <c r="E2" s="12" t="s">
        <v>197</v>
      </c>
      <c r="F2" s="13">
        <v>1123</v>
      </c>
      <c r="G2" s="14">
        <v>41</v>
      </c>
      <c r="H2" s="15">
        <v>20</v>
      </c>
      <c r="I2" s="14">
        <v>41</v>
      </c>
      <c r="J2" s="15">
        <v>20</v>
      </c>
      <c r="K2" s="14">
        <v>20</v>
      </c>
      <c r="M2" s="16">
        <v>10</v>
      </c>
      <c r="N2" s="17">
        <v>0</v>
      </c>
      <c r="O2" s="18">
        <v>0</v>
      </c>
      <c r="Q2" s="19" t="s">
        <v>205</v>
      </c>
    </row>
    <row r="3" spans="1:33" x14ac:dyDescent="0.15">
      <c r="A3" s="12" t="s">
        <v>114</v>
      </c>
      <c r="B3" s="12">
        <v>60</v>
      </c>
      <c r="C3" s="12" t="s">
        <v>113</v>
      </c>
      <c r="D3" s="12">
        <v>25</v>
      </c>
      <c r="E3" s="12" t="s">
        <v>194</v>
      </c>
      <c r="F3" s="13">
        <v>950</v>
      </c>
      <c r="G3" s="14">
        <v>21</v>
      </c>
      <c r="H3" s="15">
        <v>42</v>
      </c>
      <c r="I3" s="14">
        <v>21</v>
      </c>
      <c r="J3" s="15">
        <v>0</v>
      </c>
      <c r="K3" s="14">
        <v>21</v>
      </c>
      <c r="M3" s="16">
        <v>10</v>
      </c>
      <c r="N3" s="17">
        <v>0</v>
      </c>
      <c r="O3" s="18">
        <v>170</v>
      </c>
      <c r="Q3" s="19" t="s">
        <v>206</v>
      </c>
    </row>
    <row r="4" spans="1:33" x14ac:dyDescent="0.15">
      <c r="A4" s="12" t="s">
        <v>114</v>
      </c>
      <c r="B4" s="12">
        <v>60</v>
      </c>
      <c r="C4" s="12" t="s">
        <v>115</v>
      </c>
      <c r="D4" s="12">
        <v>10</v>
      </c>
      <c r="E4" s="12" t="s">
        <v>194</v>
      </c>
      <c r="F4" s="13">
        <v>570</v>
      </c>
      <c r="G4" s="14">
        <v>42</v>
      </c>
      <c r="H4" s="15">
        <v>42</v>
      </c>
      <c r="I4" s="14">
        <v>21</v>
      </c>
      <c r="J4" s="15">
        <v>0</v>
      </c>
      <c r="K4" s="14">
        <v>0</v>
      </c>
      <c r="M4" s="16">
        <v>10</v>
      </c>
      <c r="N4" s="17">
        <v>190</v>
      </c>
      <c r="O4" s="18">
        <v>0</v>
      </c>
      <c r="Q4" s="19" t="s">
        <v>207</v>
      </c>
    </row>
    <row r="5" spans="1:33" x14ac:dyDescent="0.15">
      <c r="A5" s="12" t="s">
        <v>114</v>
      </c>
      <c r="B5" s="12">
        <v>58</v>
      </c>
      <c r="C5" s="12" t="s">
        <v>116</v>
      </c>
      <c r="D5" s="12">
        <v>10</v>
      </c>
      <c r="E5" s="12" t="s">
        <v>194</v>
      </c>
      <c r="F5" s="13">
        <v>442</v>
      </c>
      <c r="G5" s="14">
        <v>20</v>
      </c>
      <c r="H5" s="15">
        <v>40</v>
      </c>
      <c r="I5" s="14">
        <v>40</v>
      </c>
      <c r="J5" s="15">
        <v>0</v>
      </c>
      <c r="K5" s="14">
        <v>0</v>
      </c>
      <c r="M5" s="16">
        <v>10</v>
      </c>
      <c r="N5" s="17">
        <v>158</v>
      </c>
      <c r="O5" s="18">
        <v>0</v>
      </c>
      <c r="Q5" s="19" t="s">
        <v>208</v>
      </c>
    </row>
    <row r="6" spans="1:33" x14ac:dyDescent="0.15">
      <c r="A6" s="12" t="s">
        <v>114</v>
      </c>
      <c r="B6" s="12">
        <v>60</v>
      </c>
      <c r="C6" s="12" t="s">
        <v>117</v>
      </c>
      <c r="D6" s="12">
        <v>1</v>
      </c>
      <c r="E6" s="12" t="s">
        <v>198</v>
      </c>
      <c r="F6" s="13">
        <v>342</v>
      </c>
      <c r="G6" s="14">
        <v>42</v>
      </c>
      <c r="H6" s="15">
        <v>21</v>
      </c>
      <c r="I6" s="14">
        <v>21</v>
      </c>
      <c r="J6" s="15">
        <v>0</v>
      </c>
      <c r="K6" s="14">
        <v>21</v>
      </c>
      <c r="M6" s="16">
        <v>20</v>
      </c>
      <c r="N6" s="17">
        <v>0</v>
      </c>
      <c r="O6" s="18">
        <v>0</v>
      </c>
    </row>
    <row r="7" spans="1:33" x14ac:dyDescent="0.15">
      <c r="A7" s="12" t="s">
        <v>118</v>
      </c>
      <c r="B7" s="12">
        <v>60</v>
      </c>
      <c r="C7" s="12" t="s">
        <v>213</v>
      </c>
      <c r="D7" s="12">
        <v>1</v>
      </c>
      <c r="E7" s="12" t="s">
        <v>199</v>
      </c>
      <c r="F7" s="13">
        <v>342</v>
      </c>
      <c r="G7" s="14">
        <v>21</v>
      </c>
      <c r="H7" s="15">
        <v>21</v>
      </c>
      <c r="I7" s="14">
        <v>42</v>
      </c>
      <c r="J7" s="15">
        <v>0</v>
      </c>
      <c r="K7" s="14">
        <v>0</v>
      </c>
      <c r="M7" s="16">
        <v>20</v>
      </c>
      <c r="N7" s="17">
        <v>190</v>
      </c>
      <c r="O7" s="18">
        <v>0</v>
      </c>
      <c r="P7" s="19" t="s">
        <v>204</v>
      </c>
      <c r="Q7" s="19"/>
    </row>
    <row r="8" spans="1:33" s="20" customFormat="1" x14ac:dyDescent="0.15">
      <c r="A8" s="20" t="s">
        <v>110</v>
      </c>
      <c r="D8" s="20">
        <f>SUM(D2:D5)</f>
        <v>70</v>
      </c>
      <c r="F8" s="20">
        <f>SUM(F2:F5)</f>
        <v>3085</v>
      </c>
      <c r="G8" s="20">
        <f t="shared" ref="G8:O8" si="0">SUM(G2:G5)</f>
        <v>124</v>
      </c>
      <c r="H8" s="20">
        <f t="shared" si="0"/>
        <v>144</v>
      </c>
      <c r="I8" s="20">
        <f t="shared" si="0"/>
        <v>123</v>
      </c>
      <c r="J8" s="20">
        <f t="shared" si="0"/>
        <v>20</v>
      </c>
      <c r="K8" s="20">
        <f t="shared" si="0"/>
        <v>41</v>
      </c>
      <c r="L8" s="21"/>
      <c r="M8" s="20">
        <f t="shared" si="0"/>
        <v>40</v>
      </c>
      <c r="N8" s="20">
        <f t="shared" si="0"/>
        <v>348</v>
      </c>
      <c r="O8" s="20">
        <f t="shared" si="0"/>
        <v>170</v>
      </c>
    </row>
    <row r="9" spans="1:33" s="20" customFormat="1" x14ac:dyDescent="0.15">
      <c r="A9" s="20" t="s">
        <v>216</v>
      </c>
      <c r="D9" s="20">
        <f>SUM(D6:D7)</f>
        <v>2</v>
      </c>
      <c r="F9" s="20">
        <f>SUM(F6:F7)</f>
        <v>684</v>
      </c>
      <c r="G9" s="20">
        <f t="shared" ref="G9:O9" si="1">SUM(G6:G7)</f>
        <v>63</v>
      </c>
      <c r="H9" s="20">
        <f t="shared" si="1"/>
        <v>42</v>
      </c>
      <c r="I9" s="20">
        <f t="shared" si="1"/>
        <v>63</v>
      </c>
      <c r="J9" s="20">
        <f t="shared" si="1"/>
        <v>0</v>
      </c>
      <c r="K9" s="20">
        <f t="shared" si="1"/>
        <v>21</v>
      </c>
      <c r="L9" s="21"/>
      <c r="M9" s="20">
        <f t="shared" si="1"/>
        <v>40</v>
      </c>
      <c r="N9" s="20">
        <f t="shared" si="1"/>
        <v>190</v>
      </c>
      <c r="O9" s="20">
        <f t="shared" si="1"/>
        <v>0</v>
      </c>
    </row>
    <row r="10" spans="1:33" s="20" customFormat="1" x14ac:dyDescent="0.15">
      <c r="A10" s="20" t="s">
        <v>111</v>
      </c>
      <c r="F10" s="20">
        <f>SUM(F2:F7)</f>
        <v>3769</v>
      </c>
      <c r="G10" s="20">
        <f t="shared" ref="G10:O10" si="2">SUM(G2:G7)</f>
        <v>187</v>
      </c>
      <c r="H10" s="20">
        <f t="shared" si="2"/>
        <v>186</v>
      </c>
      <c r="I10" s="20">
        <f t="shared" si="2"/>
        <v>186</v>
      </c>
      <c r="J10" s="20">
        <f t="shared" si="2"/>
        <v>20</v>
      </c>
      <c r="K10" s="20">
        <f t="shared" si="2"/>
        <v>62</v>
      </c>
      <c r="L10" s="21"/>
      <c r="M10" s="20">
        <f t="shared" si="2"/>
        <v>80</v>
      </c>
      <c r="N10" s="20">
        <f t="shared" si="2"/>
        <v>538</v>
      </c>
      <c r="O10" s="20">
        <f t="shared" si="2"/>
        <v>170</v>
      </c>
    </row>
    <row r="13" spans="1:33" x14ac:dyDescent="0.15">
      <c r="A13" s="12" t="s">
        <v>209</v>
      </c>
      <c r="B13" s="12">
        <v>65</v>
      </c>
      <c r="C13" s="12" t="s">
        <v>210</v>
      </c>
      <c r="D13" s="12">
        <v>15</v>
      </c>
      <c r="E13" s="12" t="s">
        <v>200</v>
      </c>
      <c r="F13" s="13">
        <v>478</v>
      </c>
      <c r="G13" s="14">
        <v>22</v>
      </c>
      <c r="H13" s="15">
        <v>45</v>
      </c>
      <c r="I13" s="14">
        <v>45</v>
      </c>
      <c r="J13" s="15">
        <v>0</v>
      </c>
      <c r="K13" s="14">
        <v>0</v>
      </c>
      <c r="M13" s="16">
        <v>25</v>
      </c>
      <c r="N13" s="17">
        <v>0</v>
      </c>
      <c r="O13" s="18">
        <v>94</v>
      </c>
      <c r="Q13" s="19" t="s">
        <v>211</v>
      </c>
    </row>
    <row r="14" spans="1:33" x14ac:dyDescent="0.15">
      <c r="A14" s="12" t="s">
        <v>209</v>
      </c>
      <c r="B14" s="12">
        <v>65</v>
      </c>
      <c r="C14" s="12" t="s">
        <v>117</v>
      </c>
      <c r="D14" s="12">
        <v>20</v>
      </c>
      <c r="E14" s="12" t="s">
        <v>201</v>
      </c>
      <c r="F14" s="13">
        <v>358</v>
      </c>
      <c r="G14" s="14">
        <v>22</v>
      </c>
      <c r="H14" s="15">
        <v>22</v>
      </c>
      <c r="I14" s="14">
        <v>22</v>
      </c>
      <c r="J14" s="15">
        <v>0</v>
      </c>
      <c r="K14" s="14">
        <v>22</v>
      </c>
      <c r="M14" s="16">
        <v>25</v>
      </c>
      <c r="N14" s="17">
        <v>0</v>
      </c>
      <c r="O14" s="18">
        <v>0</v>
      </c>
      <c r="Q14" s="19" t="s">
        <v>212</v>
      </c>
    </row>
    <row r="15" spans="1:33" x14ac:dyDescent="0.15">
      <c r="A15" s="12" t="s">
        <v>209</v>
      </c>
      <c r="B15" s="12">
        <v>65</v>
      </c>
      <c r="C15" s="12" t="s">
        <v>213</v>
      </c>
      <c r="D15" s="12">
        <v>25</v>
      </c>
      <c r="E15" s="12" t="s">
        <v>202</v>
      </c>
      <c r="F15" s="13">
        <v>358</v>
      </c>
      <c r="G15" s="14">
        <v>9</v>
      </c>
      <c r="H15" s="15">
        <v>22</v>
      </c>
      <c r="I15" s="14">
        <v>45</v>
      </c>
      <c r="J15" s="15">
        <v>0</v>
      </c>
      <c r="K15" s="14">
        <v>0</v>
      </c>
      <c r="M15" s="16">
        <v>25</v>
      </c>
      <c r="N15" s="17">
        <v>168</v>
      </c>
      <c r="O15" s="18">
        <v>0</v>
      </c>
      <c r="P15" s="19" t="s">
        <v>214</v>
      </c>
    </row>
    <row r="16" spans="1:33" s="20" customFormat="1" x14ac:dyDescent="0.15">
      <c r="A16" s="20" t="s">
        <v>215</v>
      </c>
      <c r="D16" s="20">
        <f>SUM(D13:D15)</f>
        <v>60</v>
      </c>
      <c r="F16" s="20">
        <f>SUM(F13:F15)</f>
        <v>1194</v>
      </c>
      <c r="G16" s="20">
        <f t="shared" ref="G16:O16" si="3">SUM(G13:G15)</f>
        <v>53</v>
      </c>
      <c r="H16" s="20">
        <f t="shared" si="3"/>
        <v>89</v>
      </c>
      <c r="I16" s="20">
        <f t="shared" si="3"/>
        <v>112</v>
      </c>
      <c r="J16" s="20">
        <f t="shared" si="3"/>
        <v>0</v>
      </c>
      <c r="K16" s="20">
        <f t="shared" si="3"/>
        <v>22</v>
      </c>
      <c r="L16" s="21"/>
      <c r="M16" s="20">
        <f t="shared" si="3"/>
        <v>75</v>
      </c>
      <c r="N16" s="20">
        <f t="shared" si="3"/>
        <v>168</v>
      </c>
      <c r="O16" s="20">
        <f t="shared" si="3"/>
        <v>94</v>
      </c>
    </row>
    <row r="19" spans="1:17" x14ac:dyDescent="0.15">
      <c r="A19" s="12" t="s">
        <v>196</v>
      </c>
      <c r="B19" s="12">
        <v>58</v>
      </c>
      <c r="C19" s="12" t="s">
        <v>117</v>
      </c>
      <c r="D19" s="12">
        <v>15</v>
      </c>
      <c r="E19" s="12" t="s">
        <v>194</v>
      </c>
      <c r="F19" s="13">
        <v>326</v>
      </c>
      <c r="G19" s="14">
        <v>39</v>
      </c>
      <c r="H19" s="15">
        <v>19</v>
      </c>
      <c r="I19" s="14">
        <v>19</v>
      </c>
      <c r="J19" s="15">
        <v>0</v>
      </c>
      <c r="K19" s="14">
        <v>0</v>
      </c>
      <c r="M19" s="16">
        <v>10</v>
      </c>
      <c r="N19" s="17">
        <v>0</v>
      </c>
      <c r="O19" s="18">
        <v>0</v>
      </c>
      <c r="Q19" s="14" t="s">
        <v>180</v>
      </c>
    </row>
    <row r="20" spans="1:17" x14ac:dyDescent="0.15">
      <c r="A20" s="12" t="s">
        <v>195</v>
      </c>
      <c r="B20" s="12">
        <v>58</v>
      </c>
      <c r="C20" s="12" t="s">
        <v>193</v>
      </c>
      <c r="D20" s="12">
        <v>15</v>
      </c>
      <c r="E20" s="12" t="s">
        <v>194</v>
      </c>
      <c r="F20" s="13">
        <v>326</v>
      </c>
      <c r="G20" s="14">
        <v>19</v>
      </c>
      <c r="H20" s="15">
        <v>19</v>
      </c>
      <c r="I20" s="14">
        <v>39</v>
      </c>
      <c r="J20" s="15">
        <v>0</v>
      </c>
      <c r="K20" s="14">
        <v>0</v>
      </c>
      <c r="M20" s="16">
        <v>10</v>
      </c>
      <c r="N20" s="17">
        <v>169</v>
      </c>
      <c r="O20" s="18">
        <v>0</v>
      </c>
      <c r="Q20" s="14" t="s">
        <v>181</v>
      </c>
    </row>
    <row r="21" spans="1:17" s="20" customFormat="1" x14ac:dyDescent="0.15">
      <c r="A21" s="20" t="s">
        <v>203</v>
      </c>
      <c r="D21" s="20">
        <f>SUM(D19:D20)</f>
        <v>30</v>
      </c>
      <c r="F21" s="20">
        <f>SUM(F19:F20)</f>
        <v>652</v>
      </c>
      <c r="G21" s="20">
        <f t="shared" ref="G21:O21" si="4">SUM(G19:G20)</f>
        <v>58</v>
      </c>
      <c r="H21" s="20">
        <f t="shared" si="4"/>
        <v>38</v>
      </c>
      <c r="I21" s="20">
        <f t="shared" si="4"/>
        <v>58</v>
      </c>
      <c r="J21" s="20">
        <f t="shared" si="4"/>
        <v>0</v>
      </c>
      <c r="K21" s="20">
        <f t="shared" si="4"/>
        <v>0</v>
      </c>
      <c r="L21" s="21"/>
      <c r="M21" s="20">
        <f t="shared" si="4"/>
        <v>20</v>
      </c>
      <c r="N21" s="20">
        <f t="shared" si="4"/>
        <v>169</v>
      </c>
      <c r="O21" s="20">
        <f t="shared" si="4"/>
        <v>0</v>
      </c>
    </row>
    <row r="24" spans="1:17" x14ac:dyDescent="0.15">
      <c r="A24" s="12" t="s">
        <v>178</v>
      </c>
      <c r="B24" s="12">
        <v>60</v>
      </c>
      <c r="C24" s="12" t="s">
        <v>112</v>
      </c>
      <c r="D24" s="12">
        <v>0</v>
      </c>
      <c r="F24" s="13">
        <v>1105</v>
      </c>
      <c r="G24" s="14">
        <v>40</v>
      </c>
      <c r="H24" s="15">
        <v>20</v>
      </c>
      <c r="I24" s="14">
        <v>40</v>
      </c>
      <c r="J24" s="15">
        <v>0</v>
      </c>
      <c r="K24" s="14">
        <v>20</v>
      </c>
      <c r="M24" s="16">
        <v>0</v>
      </c>
      <c r="N24" s="17">
        <v>0</v>
      </c>
      <c r="O24" s="18">
        <v>79</v>
      </c>
      <c r="Q24" s="14" t="s">
        <v>179</v>
      </c>
    </row>
    <row r="25" spans="1:17" x14ac:dyDescent="0.15">
      <c r="A25" s="12" t="s">
        <v>178</v>
      </c>
      <c r="B25" s="12">
        <v>60</v>
      </c>
      <c r="C25" s="12" t="s">
        <v>113</v>
      </c>
      <c r="D25" s="12">
        <v>0</v>
      </c>
      <c r="F25" s="13">
        <v>921</v>
      </c>
      <c r="G25" s="14">
        <v>20</v>
      </c>
      <c r="H25" s="15">
        <v>40</v>
      </c>
      <c r="I25" s="14">
        <v>0</v>
      </c>
      <c r="J25" s="15">
        <v>20</v>
      </c>
      <c r="K25" s="14">
        <v>20</v>
      </c>
      <c r="M25" s="16">
        <v>0</v>
      </c>
      <c r="N25" s="17">
        <v>0</v>
      </c>
      <c r="O25" s="18">
        <v>0</v>
      </c>
      <c r="P25" s="19" t="s">
        <v>182</v>
      </c>
      <c r="Q25" s="14" t="s">
        <v>179</v>
      </c>
    </row>
    <row r="26" spans="1:17" x14ac:dyDescent="0.15">
      <c r="A26" s="12" t="s">
        <v>178</v>
      </c>
      <c r="B26" s="12">
        <v>60</v>
      </c>
      <c r="C26" s="12" t="s">
        <v>115</v>
      </c>
      <c r="D26" s="12">
        <v>0</v>
      </c>
      <c r="F26" s="13">
        <v>552</v>
      </c>
      <c r="G26" s="14">
        <v>40</v>
      </c>
      <c r="H26" s="15">
        <v>20</v>
      </c>
      <c r="I26" s="14">
        <v>20</v>
      </c>
      <c r="J26" s="15">
        <v>0</v>
      </c>
      <c r="K26" s="14">
        <v>0</v>
      </c>
      <c r="M26" s="16">
        <v>0</v>
      </c>
      <c r="N26" s="17">
        <v>176</v>
      </c>
      <c r="O26" s="18">
        <v>0</v>
      </c>
      <c r="P26" s="19" t="s">
        <v>183</v>
      </c>
      <c r="Q26" s="14" t="s">
        <v>179</v>
      </c>
    </row>
    <row r="27" spans="1:17" x14ac:dyDescent="0.15">
      <c r="A27" s="12" t="s">
        <v>178</v>
      </c>
      <c r="B27" s="12">
        <v>60</v>
      </c>
      <c r="C27" s="12" t="s">
        <v>116</v>
      </c>
      <c r="D27" s="12">
        <v>0</v>
      </c>
      <c r="F27" s="13">
        <v>442</v>
      </c>
      <c r="G27" s="14">
        <v>20</v>
      </c>
      <c r="H27" s="15">
        <v>40</v>
      </c>
      <c r="I27" s="14">
        <v>40</v>
      </c>
      <c r="J27" s="15">
        <v>0</v>
      </c>
      <c r="K27" s="14">
        <v>20</v>
      </c>
      <c r="M27" s="16">
        <v>0</v>
      </c>
      <c r="N27" s="17">
        <v>0</v>
      </c>
      <c r="O27" s="18">
        <v>79</v>
      </c>
      <c r="Q27" s="14" t="s">
        <v>179</v>
      </c>
    </row>
    <row r="28" spans="1:17" x14ac:dyDescent="0.15">
      <c r="A28" s="12" t="s">
        <v>178</v>
      </c>
      <c r="B28" s="12">
        <v>60</v>
      </c>
      <c r="C28" s="12" t="s">
        <v>117</v>
      </c>
      <c r="D28" s="12">
        <v>0</v>
      </c>
      <c r="F28" s="13">
        <v>331</v>
      </c>
      <c r="G28" s="14">
        <v>40</v>
      </c>
      <c r="H28" s="15">
        <v>20</v>
      </c>
      <c r="I28" s="14">
        <v>20</v>
      </c>
      <c r="J28" s="15">
        <v>0</v>
      </c>
      <c r="K28" s="14">
        <v>40</v>
      </c>
      <c r="M28" s="16">
        <v>0</v>
      </c>
      <c r="N28" s="17">
        <v>0</v>
      </c>
      <c r="O28" s="18">
        <v>79</v>
      </c>
      <c r="Q28" s="14" t="s">
        <v>179</v>
      </c>
    </row>
    <row r="29" spans="1:17" x14ac:dyDescent="0.15">
      <c r="A29" s="12" t="s">
        <v>178</v>
      </c>
      <c r="B29" s="12">
        <v>60</v>
      </c>
      <c r="C29" s="12" t="s">
        <v>213</v>
      </c>
      <c r="D29" s="12">
        <v>0</v>
      </c>
      <c r="F29" s="13">
        <v>331</v>
      </c>
      <c r="G29" s="14">
        <v>20</v>
      </c>
      <c r="H29" s="15">
        <v>20</v>
      </c>
      <c r="I29" s="14">
        <v>40</v>
      </c>
      <c r="J29" s="15">
        <v>0</v>
      </c>
      <c r="K29" s="14">
        <v>0</v>
      </c>
      <c r="M29" s="16">
        <v>0</v>
      </c>
      <c r="N29" s="17">
        <v>176</v>
      </c>
      <c r="O29" s="18">
        <v>0</v>
      </c>
      <c r="P29" s="19" t="s">
        <v>185</v>
      </c>
    </row>
    <row r="30" spans="1:17" s="20" customFormat="1" x14ac:dyDescent="0.15">
      <c r="A30" s="20" t="s">
        <v>184</v>
      </c>
      <c r="F30" s="20">
        <f>SUM(F24:F29)</f>
        <v>3682</v>
      </c>
      <c r="G30" s="20">
        <f t="shared" ref="G30:O30" si="5">SUM(G24:G29)</f>
        <v>180</v>
      </c>
      <c r="H30" s="20">
        <f t="shared" si="5"/>
        <v>160</v>
      </c>
      <c r="I30" s="20">
        <f t="shared" si="5"/>
        <v>160</v>
      </c>
      <c r="J30" s="20">
        <f t="shared" si="5"/>
        <v>20</v>
      </c>
      <c r="K30" s="20">
        <f t="shared" si="5"/>
        <v>100</v>
      </c>
      <c r="L30" s="21"/>
      <c r="M30" s="20">
        <f t="shared" si="5"/>
        <v>0</v>
      </c>
      <c r="N30" s="20">
        <f t="shared" si="5"/>
        <v>352</v>
      </c>
      <c r="O30" s="20">
        <f t="shared" si="5"/>
        <v>237</v>
      </c>
    </row>
    <row r="33" spans="1:17" x14ac:dyDescent="0.15">
      <c r="A33" s="12" t="s">
        <v>114</v>
      </c>
      <c r="B33" s="12">
        <v>59</v>
      </c>
      <c r="C33" s="12" t="s">
        <v>112</v>
      </c>
      <c r="D33" s="12">
        <v>25</v>
      </c>
      <c r="E33" s="12" t="s">
        <v>197</v>
      </c>
      <c r="F33" s="13">
        <v>1123</v>
      </c>
      <c r="G33" s="14">
        <v>41</v>
      </c>
      <c r="H33" s="15">
        <v>20</v>
      </c>
      <c r="I33" s="14">
        <v>41</v>
      </c>
      <c r="J33" s="15">
        <v>20</v>
      </c>
      <c r="K33" s="14">
        <v>20</v>
      </c>
      <c r="M33" s="16">
        <v>10</v>
      </c>
      <c r="N33" s="17">
        <v>0</v>
      </c>
      <c r="O33" s="18">
        <v>0</v>
      </c>
      <c r="Q33" s="19" t="s">
        <v>205</v>
      </c>
    </row>
    <row r="34" spans="1:17" x14ac:dyDescent="0.15">
      <c r="A34" s="12" t="s">
        <v>114</v>
      </c>
      <c r="B34" s="12">
        <v>60</v>
      </c>
      <c r="C34" s="12" t="s">
        <v>113</v>
      </c>
      <c r="D34" s="12">
        <v>25</v>
      </c>
      <c r="E34" s="12" t="s">
        <v>194</v>
      </c>
      <c r="F34" s="13">
        <v>950</v>
      </c>
      <c r="G34" s="14">
        <v>21</v>
      </c>
      <c r="H34" s="15">
        <v>42</v>
      </c>
      <c r="I34" s="14">
        <v>21</v>
      </c>
      <c r="J34" s="15">
        <v>0</v>
      </c>
      <c r="K34" s="14">
        <v>21</v>
      </c>
      <c r="M34" s="16">
        <v>10</v>
      </c>
      <c r="N34" s="17">
        <v>0</v>
      </c>
      <c r="O34" s="18">
        <v>170</v>
      </c>
      <c r="Q34" s="19" t="s">
        <v>206</v>
      </c>
    </row>
    <row r="35" spans="1:17" x14ac:dyDescent="0.15">
      <c r="A35" s="12" t="s">
        <v>114</v>
      </c>
      <c r="B35" s="12">
        <v>60</v>
      </c>
      <c r="C35" s="12" t="s">
        <v>115</v>
      </c>
      <c r="D35" s="12">
        <v>10</v>
      </c>
      <c r="E35" s="12" t="s">
        <v>194</v>
      </c>
      <c r="F35" s="13">
        <v>570</v>
      </c>
      <c r="G35" s="14">
        <v>42</v>
      </c>
      <c r="H35" s="15">
        <v>42</v>
      </c>
      <c r="I35" s="14">
        <v>21</v>
      </c>
      <c r="J35" s="15">
        <v>0</v>
      </c>
      <c r="K35" s="14">
        <v>0</v>
      </c>
      <c r="M35" s="16">
        <v>10</v>
      </c>
      <c r="N35" s="17">
        <v>190</v>
      </c>
      <c r="O35" s="18">
        <v>0</v>
      </c>
      <c r="Q35" s="19"/>
    </row>
    <row r="36" spans="1:17" x14ac:dyDescent="0.15">
      <c r="A36" s="12" t="s">
        <v>209</v>
      </c>
      <c r="B36" s="12">
        <v>65</v>
      </c>
      <c r="C36" s="12" t="s">
        <v>210</v>
      </c>
      <c r="D36" s="12">
        <v>15</v>
      </c>
      <c r="E36" s="12" t="s">
        <v>200</v>
      </c>
      <c r="F36" s="13">
        <v>478</v>
      </c>
      <c r="G36" s="14">
        <v>22</v>
      </c>
      <c r="H36" s="15">
        <v>45</v>
      </c>
      <c r="I36" s="14">
        <v>45</v>
      </c>
      <c r="J36" s="15">
        <v>0</v>
      </c>
      <c r="K36" s="14">
        <v>0</v>
      </c>
      <c r="M36" s="16">
        <v>25</v>
      </c>
      <c r="N36" s="17">
        <v>0</v>
      </c>
      <c r="O36" s="18">
        <v>94</v>
      </c>
      <c r="Q36" s="19" t="s">
        <v>211</v>
      </c>
    </row>
    <row r="37" spans="1:17" x14ac:dyDescent="0.15">
      <c r="A37" s="12" t="s">
        <v>209</v>
      </c>
      <c r="B37" s="12">
        <v>65</v>
      </c>
      <c r="C37" s="12" t="s">
        <v>117</v>
      </c>
      <c r="D37" s="12">
        <v>20</v>
      </c>
      <c r="E37" s="12" t="s">
        <v>201</v>
      </c>
      <c r="F37" s="13">
        <v>358</v>
      </c>
      <c r="G37" s="14">
        <v>22</v>
      </c>
      <c r="H37" s="15">
        <v>22</v>
      </c>
      <c r="I37" s="14">
        <v>22</v>
      </c>
      <c r="J37" s="15">
        <v>0</v>
      </c>
      <c r="K37" s="14">
        <v>22</v>
      </c>
      <c r="M37" s="16">
        <v>25</v>
      </c>
      <c r="N37" s="17">
        <v>0</v>
      </c>
      <c r="O37" s="18">
        <v>0</v>
      </c>
      <c r="Q37" s="19" t="s">
        <v>212</v>
      </c>
    </row>
    <row r="38" spans="1:17" x14ac:dyDescent="0.15">
      <c r="A38" s="12" t="s">
        <v>209</v>
      </c>
      <c r="B38" s="12">
        <v>65</v>
      </c>
      <c r="C38" s="12" t="s">
        <v>213</v>
      </c>
      <c r="D38" s="12">
        <v>25</v>
      </c>
      <c r="E38" s="12" t="s">
        <v>202</v>
      </c>
      <c r="F38" s="13">
        <v>358</v>
      </c>
      <c r="G38" s="14">
        <v>9</v>
      </c>
      <c r="H38" s="15">
        <v>22</v>
      </c>
      <c r="I38" s="14">
        <v>45</v>
      </c>
      <c r="J38" s="15">
        <v>0</v>
      </c>
      <c r="K38" s="14">
        <v>0</v>
      </c>
      <c r="M38" s="16">
        <v>25</v>
      </c>
      <c r="N38" s="17">
        <v>168</v>
      </c>
      <c r="O38" s="18">
        <v>0</v>
      </c>
      <c r="P38" s="19" t="s">
        <v>214</v>
      </c>
    </row>
    <row r="39" spans="1:17" s="20" customFormat="1" x14ac:dyDescent="0.15">
      <c r="A39" s="20" t="s">
        <v>187</v>
      </c>
      <c r="F39" s="20">
        <f>SUM(F33:F38)</f>
        <v>3837</v>
      </c>
      <c r="G39" s="20">
        <f t="shared" ref="G39:K39" si="6">SUM(G33:G38)</f>
        <v>157</v>
      </c>
      <c r="H39" s="20">
        <f t="shared" si="6"/>
        <v>193</v>
      </c>
      <c r="I39" s="20">
        <f t="shared" si="6"/>
        <v>195</v>
      </c>
      <c r="J39" s="20">
        <f t="shared" si="6"/>
        <v>20</v>
      </c>
      <c r="K39" s="20">
        <f t="shared" si="6"/>
        <v>63</v>
      </c>
      <c r="L39" s="21"/>
      <c r="M39" s="20">
        <f t="shared" ref="M39:O39" si="7">SUM(M33:M38)</f>
        <v>105</v>
      </c>
      <c r="N39" s="20">
        <f t="shared" si="7"/>
        <v>358</v>
      </c>
      <c r="O39" s="20">
        <f t="shared" si="7"/>
        <v>264</v>
      </c>
      <c r="P39" s="40"/>
      <c r="Q39" s="45"/>
    </row>
    <row r="40" spans="1:17" s="20" customFormat="1" x14ac:dyDescent="0.15">
      <c r="G40" s="14"/>
      <c r="H40" s="15">
        <v>19</v>
      </c>
      <c r="I40" s="14"/>
      <c r="J40" s="15"/>
      <c r="K40" s="14"/>
      <c r="L40" s="22"/>
      <c r="M40" s="16"/>
      <c r="N40" s="17"/>
      <c r="O40" s="18"/>
      <c r="P40" s="40" t="s">
        <v>233</v>
      </c>
      <c r="Q40" s="45"/>
    </row>
    <row r="41" spans="1:17" s="20" customFormat="1" x14ac:dyDescent="0.15">
      <c r="G41" s="33">
        <f>SUM(G39:G40)</f>
        <v>157</v>
      </c>
      <c r="H41" s="33">
        <f t="shared" ref="H41:O41" si="8">SUM(H39:H40)</f>
        <v>212</v>
      </c>
      <c r="I41" s="33">
        <f t="shared" si="8"/>
        <v>195</v>
      </c>
      <c r="J41" s="33">
        <f t="shared" si="8"/>
        <v>20</v>
      </c>
      <c r="K41" s="33">
        <f t="shared" si="8"/>
        <v>63</v>
      </c>
      <c r="L41" s="33">
        <f t="shared" si="8"/>
        <v>0</v>
      </c>
      <c r="M41" s="33">
        <f t="shared" si="8"/>
        <v>105</v>
      </c>
      <c r="N41" s="33">
        <f t="shared" si="8"/>
        <v>358</v>
      </c>
      <c r="O41" s="33">
        <f t="shared" si="8"/>
        <v>264</v>
      </c>
      <c r="P41" s="42" t="s">
        <v>257</v>
      </c>
      <c r="Q41" s="45"/>
    </row>
    <row r="43" spans="1:17" s="20" customFormat="1" x14ac:dyDescent="0.15">
      <c r="A43" s="20" t="s">
        <v>192</v>
      </c>
      <c r="G43" s="23"/>
      <c r="H43" s="24"/>
      <c r="I43" s="23"/>
      <c r="J43" s="24"/>
      <c r="K43" s="23"/>
      <c r="L43" s="25"/>
      <c r="M43" s="26"/>
      <c r="N43" s="27"/>
      <c r="O43" s="28"/>
      <c r="P43" s="23"/>
      <c r="Q43" s="23"/>
    </row>
    <row r="44" spans="1:17" s="20" customFormat="1" x14ac:dyDescent="0.15">
      <c r="A44" s="20" t="s">
        <v>188</v>
      </c>
      <c r="F44" s="20">
        <f t="shared" ref="F44:K44" si="9">F39-F30</f>
        <v>155</v>
      </c>
      <c r="G44" s="20">
        <f t="shared" si="9"/>
        <v>-23</v>
      </c>
      <c r="H44" s="20">
        <f t="shared" si="9"/>
        <v>33</v>
      </c>
      <c r="I44" s="20">
        <f t="shared" si="9"/>
        <v>35</v>
      </c>
      <c r="J44" s="20">
        <f t="shared" si="9"/>
        <v>0</v>
      </c>
      <c r="K44" s="20">
        <f t="shared" si="9"/>
        <v>-37</v>
      </c>
      <c r="L44" s="21"/>
      <c r="M44" s="20">
        <f>M39-M30</f>
        <v>105</v>
      </c>
      <c r="N44" s="20">
        <f>N39-N30</f>
        <v>6</v>
      </c>
      <c r="O44" s="20">
        <f>O39-O30</f>
        <v>27</v>
      </c>
      <c r="P44" s="20" t="s">
        <v>189</v>
      </c>
      <c r="Q44" s="20" t="s">
        <v>191</v>
      </c>
    </row>
    <row r="45" spans="1:17" s="13" customFormat="1" x14ac:dyDescent="0.15">
      <c r="L45" s="37"/>
      <c r="P45" s="13" t="s">
        <v>190</v>
      </c>
    </row>
    <row r="46" spans="1:17" x14ac:dyDescent="0.15">
      <c r="C46" s="29"/>
    </row>
    <row r="47" spans="1:17" x14ac:dyDescent="0.15">
      <c r="C47" s="29"/>
    </row>
    <row r="48" spans="1:17" x14ac:dyDescent="0.15">
      <c r="A48" s="30" t="s">
        <v>285</v>
      </c>
      <c r="B48" s="31">
        <v>65</v>
      </c>
      <c r="C48" s="31" t="s">
        <v>112</v>
      </c>
      <c r="D48" s="31" t="s">
        <v>235</v>
      </c>
      <c r="E48" s="31" t="s">
        <v>225</v>
      </c>
      <c r="F48" s="13">
        <v>1260</v>
      </c>
      <c r="G48" s="14">
        <v>45</v>
      </c>
      <c r="H48" s="15">
        <v>22</v>
      </c>
      <c r="I48" s="14">
        <v>22</v>
      </c>
      <c r="M48" s="16">
        <v>25</v>
      </c>
      <c r="P48" s="39" t="s">
        <v>292</v>
      </c>
      <c r="Q48" s="19" t="s">
        <v>286</v>
      </c>
    </row>
    <row r="49" spans="1:17" x14ac:dyDescent="0.15">
      <c r="A49" s="30" t="s">
        <v>285</v>
      </c>
      <c r="B49" s="31">
        <v>65</v>
      </c>
      <c r="C49" s="31" t="s">
        <v>113</v>
      </c>
      <c r="D49" s="31" t="s">
        <v>235</v>
      </c>
      <c r="E49" s="31" t="s">
        <v>225</v>
      </c>
      <c r="F49" s="13">
        <v>1050</v>
      </c>
      <c r="G49" s="14">
        <v>9</v>
      </c>
      <c r="I49" s="14">
        <v>22</v>
      </c>
      <c r="J49" s="15">
        <v>36</v>
      </c>
      <c r="K49" s="14">
        <v>22</v>
      </c>
      <c r="M49" s="16">
        <v>25</v>
      </c>
      <c r="P49" s="39"/>
      <c r="Q49" s="19" t="s">
        <v>287</v>
      </c>
    </row>
    <row r="50" spans="1:17" x14ac:dyDescent="0.15">
      <c r="A50" s="30" t="s">
        <v>285</v>
      </c>
      <c r="B50" s="31">
        <v>65</v>
      </c>
      <c r="C50" s="31" t="s">
        <v>115</v>
      </c>
      <c r="D50" s="31" t="s">
        <v>235</v>
      </c>
      <c r="E50" s="31" t="s">
        <v>225</v>
      </c>
      <c r="F50" s="13">
        <v>630</v>
      </c>
      <c r="G50" s="14">
        <v>22</v>
      </c>
      <c r="I50" s="14">
        <v>22</v>
      </c>
      <c r="K50" s="14">
        <v>18</v>
      </c>
      <c r="M50" s="16">
        <v>25</v>
      </c>
      <c r="N50" s="17">
        <v>126</v>
      </c>
      <c r="P50" s="40"/>
      <c r="Q50" s="19" t="s">
        <v>289</v>
      </c>
    </row>
    <row r="51" spans="1:17" x14ac:dyDescent="0.15">
      <c r="A51" s="30" t="s">
        <v>285</v>
      </c>
      <c r="B51" s="31">
        <v>65</v>
      </c>
      <c r="C51" s="31" t="s">
        <v>116</v>
      </c>
      <c r="D51" s="31" t="s">
        <v>235</v>
      </c>
      <c r="E51" s="31" t="s">
        <v>225</v>
      </c>
      <c r="F51" s="13">
        <v>504</v>
      </c>
      <c r="G51" s="14">
        <v>22</v>
      </c>
      <c r="H51" s="15">
        <v>27</v>
      </c>
      <c r="I51" s="14">
        <v>22</v>
      </c>
      <c r="K51" s="14">
        <v>22</v>
      </c>
      <c r="M51" s="16">
        <v>25</v>
      </c>
      <c r="P51" s="39"/>
      <c r="Q51" s="19" t="s">
        <v>288</v>
      </c>
    </row>
    <row r="52" spans="1:17" x14ac:dyDescent="0.15">
      <c r="A52" s="30" t="s">
        <v>285</v>
      </c>
      <c r="B52" s="31">
        <v>65</v>
      </c>
      <c r="C52" s="31" t="s">
        <v>117</v>
      </c>
      <c r="D52" s="31" t="s">
        <v>235</v>
      </c>
      <c r="E52" s="31" t="s">
        <v>225</v>
      </c>
      <c r="F52" s="13">
        <v>378</v>
      </c>
      <c r="G52" s="14">
        <v>36</v>
      </c>
      <c r="I52" s="14">
        <v>22</v>
      </c>
      <c r="K52" s="14">
        <v>18</v>
      </c>
      <c r="M52" s="16">
        <v>25</v>
      </c>
      <c r="P52" s="39" t="s">
        <v>292</v>
      </c>
      <c r="Q52" s="19" t="s">
        <v>290</v>
      </c>
    </row>
    <row r="53" spans="1:17" x14ac:dyDescent="0.15">
      <c r="A53" s="30" t="s">
        <v>285</v>
      </c>
      <c r="B53" s="31">
        <v>65</v>
      </c>
      <c r="C53" s="31" t="s">
        <v>193</v>
      </c>
      <c r="D53" s="31" t="s">
        <v>235</v>
      </c>
      <c r="E53" s="31" t="s">
        <v>225</v>
      </c>
      <c r="F53" s="13">
        <v>378</v>
      </c>
      <c r="G53" s="14">
        <v>22</v>
      </c>
      <c r="H53" s="15">
        <v>28</v>
      </c>
      <c r="J53" s="15">
        <v>9</v>
      </c>
      <c r="M53" s="16">
        <v>25</v>
      </c>
      <c r="N53" s="17">
        <v>211</v>
      </c>
      <c r="P53" s="40"/>
      <c r="Q53" s="19" t="s">
        <v>291</v>
      </c>
    </row>
    <row r="54" spans="1:17" x14ac:dyDescent="0.15">
      <c r="A54" s="31"/>
      <c r="B54" s="31"/>
      <c r="C54" s="31"/>
      <c r="D54" s="31"/>
      <c r="E54" s="31"/>
      <c r="F54" s="20">
        <f>SUM(F48:F53)</f>
        <v>4200</v>
      </c>
      <c r="G54" s="20">
        <f t="shared" ref="G54:K54" si="10">SUM(G48:G53)</f>
        <v>156</v>
      </c>
      <c r="H54" s="20">
        <f t="shared" si="10"/>
        <v>77</v>
      </c>
      <c r="I54" s="20">
        <f t="shared" si="10"/>
        <v>110</v>
      </c>
      <c r="J54" s="20">
        <f t="shared" si="10"/>
        <v>45</v>
      </c>
      <c r="K54" s="20">
        <f t="shared" si="10"/>
        <v>80</v>
      </c>
      <c r="L54" s="21"/>
      <c r="M54" s="20">
        <f t="shared" ref="M54:O54" si="11">SUM(M48:M53)</f>
        <v>150</v>
      </c>
      <c r="N54" s="20">
        <f t="shared" si="11"/>
        <v>337</v>
      </c>
      <c r="O54" s="20">
        <f t="shared" si="11"/>
        <v>0</v>
      </c>
      <c r="P54" s="40"/>
    </row>
    <row r="55" spans="1:17" x14ac:dyDescent="0.15">
      <c r="A55" s="31"/>
      <c r="B55" s="31"/>
      <c r="C55" s="63"/>
      <c r="D55" s="31"/>
      <c r="E55" s="31"/>
      <c r="G55" s="14">
        <f>9+22+45</f>
        <v>76</v>
      </c>
      <c r="I55" s="14">
        <f>22+22+45</f>
        <v>89</v>
      </c>
      <c r="K55" s="14">
        <f>22</f>
        <v>22</v>
      </c>
      <c r="N55" s="17">
        <f>42</f>
        <v>42</v>
      </c>
      <c r="O55" s="18">
        <v>188</v>
      </c>
      <c r="P55" s="40" t="s">
        <v>233</v>
      </c>
    </row>
    <row r="56" spans="1:17" x14ac:dyDescent="0.15">
      <c r="A56" s="31"/>
      <c r="B56" s="31"/>
      <c r="C56" s="63"/>
      <c r="D56" s="31"/>
      <c r="E56" s="31"/>
      <c r="G56" s="33">
        <f>SUM(G54:G55)</f>
        <v>232</v>
      </c>
      <c r="H56" s="33">
        <f t="shared" ref="H56:O56" si="12">SUM(H54:H55)</f>
        <v>77</v>
      </c>
      <c r="I56" s="33">
        <f t="shared" si="12"/>
        <v>199</v>
      </c>
      <c r="J56" s="33">
        <f t="shared" si="12"/>
        <v>45</v>
      </c>
      <c r="K56" s="33">
        <f t="shared" si="12"/>
        <v>102</v>
      </c>
      <c r="L56" s="33">
        <f t="shared" si="12"/>
        <v>0</v>
      </c>
      <c r="M56" s="33">
        <f t="shared" si="12"/>
        <v>150</v>
      </c>
      <c r="N56" s="33">
        <f t="shared" si="12"/>
        <v>379</v>
      </c>
      <c r="O56" s="33">
        <f t="shared" si="12"/>
        <v>188</v>
      </c>
      <c r="P56" s="42" t="s">
        <v>257</v>
      </c>
    </row>
    <row r="57" spans="1:17" x14ac:dyDescent="0.15">
      <c r="A57" s="31"/>
      <c r="B57" s="31"/>
      <c r="C57" s="63"/>
      <c r="D57" s="31"/>
      <c r="E57" s="31"/>
      <c r="G57" s="45"/>
      <c r="H57" s="50"/>
      <c r="I57" s="45"/>
      <c r="J57" s="50"/>
      <c r="K57" s="45"/>
      <c r="L57" s="50"/>
      <c r="M57" s="56"/>
      <c r="N57" s="52"/>
      <c r="O57" s="54"/>
      <c r="P57" s="40" t="s">
        <v>296</v>
      </c>
    </row>
    <row r="58" spans="1:17" x14ac:dyDescent="0.15">
      <c r="P58" s="14" t="s">
        <v>293</v>
      </c>
    </row>
    <row r="59" spans="1:17" x14ac:dyDescent="0.15">
      <c r="P59" s="14" t="s">
        <v>294</v>
      </c>
    </row>
    <row r="61" spans="1:17" x14ac:dyDescent="0.15">
      <c r="C61" s="29"/>
    </row>
    <row r="62" spans="1:17" x14ac:dyDescent="0.15">
      <c r="A62" s="30" t="s">
        <v>309</v>
      </c>
      <c r="B62" s="31">
        <v>65</v>
      </c>
      <c r="C62" s="31" t="s">
        <v>112</v>
      </c>
      <c r="D62" s="31" t="s">
        <v>235</v>
      </c>
      <c r="E62" s="31" t="s">
        <v>223</v>
      </c>
      <c r="F62" s="13">
        <v>1279</v>
      </c>
      <c r="G62" s="14">
        <v>46</v>
      </c>
      <c r="I62" s="14">
        <v>9</v>
      </c>
      <c r="K62" s="14">
        <v>23</v>
      </c>
      <c r="M62" s="16">
        <v>25</v>
      </c>
      <c r="P62" s="39" t="s">
        <v>315</v>
      </c>
      <c r="Q62" s="19" t="s">
        <v>270</v>
      </c>
    </row>
    <row r="63" spans="1:17" x14ac:dyDescent="0.15">
      <c r="A63" s="30" t="s">
        <v>309</v>
      </c>
      <c r="B63" s="31">
        <v>65</v>
      </c>
      <c r="C63" s="31" t="s">
        <v>113</v>
      </c>
      <c r="D63" s="31" t="s">
        <v>235</v>
      </c>
      <c r="E63" s="31" t="s">
        <v>223</v>
      </c>
      <c r="F63" s="13">
        <v>1066</v>
      </c>
      <c r="G63" s="14">
        <v>23</v>
      </c>
      <c r="H63" s="15">
        <v>46</v>
      </c>
      <c r="I63" s="14">
        <v>23</v>
      </c>
      <c r="J63" s="15">
        <v>23</v>
      </c>
      <c r="M63" s="16">
        <v>25</v>
      </c>
      <c r="P63" s="39" t="s">
        <v>282</v>
      </c>
      <c r="Q63" s="19"/>
    </row>
    <row r="64" spans="1:17" x14ac:dyDescent="0.15">
      <c r="A64" s="30" t="s">
        <v>309</v>
      </c>
      <c r="B64" s="31">
        <v>65</v>
      </c>
      <c r="C64" s="31" t="s">
        <v>115</v>
      </c>
      <c r="D64" s="31" t="s">
        <v>235</v>
      </c>
      <c r="E64" s="31" t="s">
        <v>223</v>
      </c>
      <c r="F64" s="13">
        <v>640</v>
      </c>
      <c r="G64" s="14">
        <v>46</v>
      </c>
      <c r="I64" s="14">
        <v>23</v>
      </c>
      <c r="M64" s="16">
        <v>25</v>
      </c>
      <c r="P64" s="40"/>
      <c r="Q64" s="19" t="s">
        <v>310</v>
      </c>
    </row>
    <row r="65" spans="1:17" x14ac:dyDescent="0.15">
      <c r="A65" s="30" t="s">
        <v>309</v>
      </c>
      <c r="B65" s="31">
        <v>65</v>
      </c>
      <c r="C65" s="31" t="s">
        <v>116</v>
      </c>
      <c r="D65" s="31" t="s">
        <v>235</v>
      </c>
      <c r="E65" s="31" t="s">
        <v>223</v>
      </c>
      <c r="F65" s="13">
        <v>512</v>
      </c>
      <c r="G65" s="14">
        <v>23</v>
      </c>
      <c r="H65" s="15">
        <v>46</v>
      </c>
      <c r="I65" s="14">
        <v>46</v>
      </c>
      <c r="M65" s="16">
        <v>25</v>
      </c>
      <c r="O65" s="18">
        <v>97</v>
      </c>
      <c r="P65" s="39"/>
      <c r="Q65" s="19" t="s">
        <v>311</v>
      </c>
    </row>
    <row r="66" spans="1:17" x14ac:dyDescent="0.15">
      <c r="A66" s="30" t="s">
        <v>309</v>
      </c>
      <c r="B66" s="31">
        <v>65</v>
      </c>
      <c r="C66" s="31" t="s">
        <v>117</v>
      </c>
      <c r="D66" s="31" t="s">
        <v>235</v>
      </c>
      <c r="E66" s="31" t="s">
        <v>223</v>
      </c>
      <c r="F66" s="13">
        <v>384</v>
      </c>
      <c r="G66" s="14">
        <v>46</v>
      </c>
      <c r="I66" s="14">
        <v>18</v>
      </c>
      <c r="K66" s="14">
        <v>23</v>
      </c>
      <c r="M66" s="16">
        <v>25</v>
      </c>
      <c r="O66" s="18">
        <v>155</v>
      </c>
      <c r="P66" s="39" t="s">
        <v>314</v>
      </c>
      <c r="Q66" s="19" t="s">
        <v>312</v>
      </c>
    </row>
    <row r="67" spans="1:17" x14ac:dyDescent="0.15">
      <c r="A67" s="30" t="s">
        <v>309</v>
      </c>
      <c r="B67" s="31">
        <v>65</v>
      </c>
      <c r="C67" s="31" t="s">
        <v>193</v>
      </c>
      <c r="D67" s="31" t="s">
        <v>235</v>
      </c>
      <c r="E67" s="31" t="s">
        <v>223</v>
      </c>
      <c r="F67" s="13">
        <v>384</v>
      </c>
      <c r="G67" s="14">
        <v>23</v>
      </c>
      <c r="I67" s="14">
        <v>46</v>
      </c>
      <c r="J67" s="15">
        <v>23</v>
      </c>
      <c r="M67" s="16">
        <v>25</v>
      </c>
      <c r="N67" s="17">
        <v>109</v>
      </c>
      <c r="P67" s="39" t="s">
        <v>307</v>
      </c>
      <c r="Q67" s="19" t="s">
        <v>313</v>
      </c>
    </row>
    <row r="68" spans="1:17" x14ac:dyDescent="0.15">
      <c r="A68" s="31"/>
      <c r="B68" s="31"/>
      <c r="C68" s="31"/>
      <c r="D68" s="31"/>
      <c r="E68" s="31"/>
      <c r="F68" s="20">
        <f>SUM(F62:F67)</f>
        <v>4265</v>
      </c>
      <c r="G68" s="20">
        <f t="shared" ref="G68:K68" si="13">SUM(G62:G67)</f>
        <v>207</v>
      </c>
      <c r="H68" s="20">
        <f t="shared" si="13"/>
        <v>92</v>
      </c>
      <c r="I68" s="20">
        <f t="shared" si="13"/>
        <v>165</v>
      </c>
      <c r="J68" s="20">
        <f t="shared" si="13"/>
        <v>46</v>
      </c>
      <c r="K68" s="20">
        <f t="shared" si="13"/>
        <v>46</v>
      </c>
      <c r="L68" s="21"/>
      <c r="M68" s="20">
        <f t="shared" ref="M68:O68" si="14">SUM(M62:M67)</f>
        <v>150</v>
      </c>
      <c r="N68" s="20">
        <f t="shared" si="14"/>
        <v>109</v>
      </c>
      <c r="O68" s="20">
        <f t="shared" si="14"/>
        <v>252</v>
      </c>
      <c r="P68" s="40"/>
    </row>
    <row r="69" spans="1:17" x14ac:dyDescent="0.15">
      <c r="A69" s="31"/>
      <c r="B69" s="31"/>
      <c r="C69" s="63"/>
      <c r="D69" s="31"/>
      <c r="E69" s="31"/>
      <c r="P69" s="40" t="s">
        <v>233</v>
      </c>
    </row>
    <row r="70" spans="1:17" x14ac:dyDescent="0.15">
      <c r="A70" s="31"/>
      <c r="B70" s="31"/>
      <c r="C70" s="63"/>
      <c r="D70" s="31"/>
      <c r="E70" s="31"/>
      <c r="G70" s="33">
        <f>SUM(G68:G69)</f>
        <v>207</v>
      </c>
      <c r="H70" s="33">
        <f t="shared" ref="H70:O70" si="15">SUM(H68:H69)</f>
        <v>92</v>
      </c>
      <c r="I70" s="33">
        <f t="shared" si="15"/>
        <v>165</v>
      </c>
      <c r="J70" s="33">
        <f t="shared" si="15"/>
        <v>46</v>
      </c>
      <c r="K70" s="33">
        <f t="shared" si="15"/>
        <v>46</v>
      </c>
      <c r="L70" s="33">
        <f t="shared" si="15"/>
        <v>0</v>
      </c>
      <c r="M70" s="33">
        <f t="shared" si="15"/>
        <v>150</v>
      </c>
      <c r="N70" s="33">
        <f t="shared" si="15"/>
        <v>109</v>
      </c>
      <c r="O70" s="33">
        <f t="shared" si="15"/>
        <v>252</v>
      </c>
      <c r="P70" s="42" t="s">
        <v>257</v>
      </c>
    </row>
    <row r="71" spans="1:17" x14ac:dyDescent="0.15">
      <c r="A71" s="31"/>
      <c r="B71" s="31"/>
      <c r="C71" s="63"/>
      <c r="D71" s="31"/>
      <c r="E71" s="31"/>
      <c r="G71" s="45"/>
      <c r="H71" s="50"/>
      <c r="I71" s="45"/>
      <c r="J71" s="50"/>
      <c r="K71" s="45"/>
      <c r="L71" s="50"/>
      <c r="M71" s="56"/>
      <c r="N71" s="52"/>
      <c r="O71" s="54"/>
      <c r="P71" s="40" t="s">
        <v>316</v>
      </c>
    </row>
    <row r="74" spans="1:17" s="68" customFormat="1" x14ac:dyDescent="0.15">
      <c r="A74" s="66" t="s">
        <v>348</v>
      </c>
      <c r="F74" s="69"/>
      <c r="G74" s="70"/>
      <c r="H74" s="71"/>
      <c r="I74" s="70"/>
      <c r="J74" s="71"/>
      <c r="K74" s="70"/>
      <c r="L74" s="72"/>
      <c r="M74" s="73"/>
      <c r="N74" s="74"/>
      <c r="O74" s="75"/>
      <c r="P74" s="70"/>
      <c r="Q74" s="70"/>
    </row>
    <row r="75" spans="1:17" s="68" customFormat="1" x14ac:dyDescent="0.15">
      <c r="A75" s="67" t="s">
        <v>349</v>
      </c>
      <c r="F75" s="69"/>
      <c r="G75" s="70"/>
      <c r="H75" s="71"/>
      <c r="I75" s="70"/>
      <c r="J75" s="71"/>
      <c r="K75" s="70"/>
      <c r="L75" s="72"/>
      <c r="M75" s="73"/>
      <c r="N75" s="74"/>
      <c r="O75" s="75"/>
      <c r="P75" s="70"/>
      <c r="Q75" s="70"/>
    </row>
    <row r="76" spans="1:17" s="68" customFormat="1" x14ac:dyDescent="0.15">
      <c r="A76" s="67" t="s">
        <v>350</v>
      </c>
      <c r="F76" s="69"/>
      <c r="G76" s="70"/>
      <c r="H76" s="71"/>
      <c r="I76" s="70"/>
      <c r="J76" s="71"/>
      <c r="K76" s="70"/>
      <c r="L76" s="72"/>
      <c r="M76" s="73"/>
      <c r="N76" s="74"/>
      <c r="O76" s="75"/>
      <c r="P76" s="70"/>
      <c r="Q76" s="70"/>
    </row>
    <row r="77" spans="1:17" s="68" customFormat="1" x14ac:dyDescent="0.15">
      <c r="A77" s="67" t="s">
        <v>355</v>
      </c>
      <c r="F77" s="69"/>
      <c r="G77" s="70"/>
      <c r="H77" s="71"/>
      <c r="I77" s="70"/>
      <c r="J77" s="71"/>
      <c r="K77" s="70"/>
      <c r="L77" s="72"/>
      <c r="M77" s="73"/>
      <c r="N77" s="74"/>
      <c r="O77" s="75"/>
      <c r="P77" s="70"/>
      <c r="Q77" s="70"/>
    </row>
    <row r="78" spans="1:17" s="68" customFormat="1" x14ac:dyDescent="0.15">
      <c r="F78" s="69"/>
      <c r="G78" s="70"/>
      <c r="H78" s="71"/>
      <c r="I78" s="70"/>
      <c r="J78" s="71"/>
      <c r="K78" s="70"/>
      <c r="L78" s="72"/>
      <c r="M78" s="73"/>
      <c r="N78" s="74"/>
      <c r="O78" s="75"/>
      <c r="P78" s="70"/>
      <c r="Q78" s="70"/>
    </row>
    <row r="79" spans="1:17" s="68" customFormat="1" x14ac:dyDescent="0.15">
      <c r="A79" s="66" t="s">
        <v>351</v>
      </c>
      <c r="F79" s="69"/>
      <c r="G79" s="70"/>
      <c r="H79" s="71"/>
      <c r="I79" s="70"/>
      <c r="J79" s="71"/>
      <c r="K79" s="70"/>
      <c r="L79" s="72"/>
      <c r="M79" s="73"/>
      <c r="N79" s="74"/>
      <c r="O79" s="75"/>
      <c r="P79" s="70"/>
      <c r="Q79" s="70"/>
    </row>
    <row r="80" spans="1:17" s="68" customFormat="1" x14ac:dyDescent="0.15">
      <c r="A80" s="67" t="s">
        <v>340</v>
      </c>
      <c r="F80" s="69"/>
      <c r="G80" s="70"/>
      <c r="H80" s="71"/>
      <c r="I80" s="70"/>
      <c r="J80" s="71"/>
      <c r="K80" s="70"/>
      <c r="L80" s="72"/>
      <c r="M80" s="73"/>
      <c r="N80" s="74"/>
      <c r="O80" s="75"/>
      <c r="P80" s="70"/>
      <c r="Q80" s="70"/>
    </row>
    <row r="81" spans="1:17" s="68" customFormat="1" x14ac:dyDescent="0.15">
      <c r="A81" s="67" t="s">
        <v>352</v>
      </c>
      <c r="F81" s="69"/>
      <c r="G81" s="70"/>
      <c r="H81" s="71"/>
      <c r="I81" s="70"/>
      <c r="J81" s="71"/>
      <c r="K81" s="70"/>
      <c r="L81" s="72"/>
      <c r="M81" s="73"/>
      <c r="N81" s="74"/>
      <c r="O81" s="75"/>
      <c r="P81" s="70"/>
      <c r="Q81" s="70"/>
    </row>
    <row r="82" spans="1:17" s="68" customFormat="1" x14ac:dyDescent="0.15">
      <c r="A82" s="67" t="s">
        <v>341</v>
      </c>
      <c r="F82" s="69"/>
      <c r="G82" s="70"/>
      <c r="H82" s="71"/>
      <c r="I82" s="70"/>
      <c r="J82" s="71"/>
      <c r="K82" s="70"/>
      <c r="L82" s="72"/>
      <c r="M82" s="73"/>
      <c r="N82" s="74"/>
      <c r="O82" s="75"/>
      <c r="P82" s="70"/>
      <c r="Q82" s="70"/>
    </row>
    <row r="83" spans="1:17" x14ac:dyDescent="0.15">
      <c r="A83" s="65"/>
    </row>
    <row r="85" spans="1:17" s="77" customFormat="1" x14ac:dyDescent="0.15">
      <c r="A85" s="76" t="s">
        <v>347</v>
      </c>
      <c r="F85" s="78"/>
      <c r="G85" s="79"/>
      <c r="H85" s="80"/>
      <c r="I85" s="79"/>
      <c r="J85" s="80"/>
      <c r="K85" s="79"/>
      <c r="L85" s="81"/>
      <c r="M85" s="82"/>
      <c r="N85" s="83"/>
      <c r="O85" s="84"/>
      <c r="P85" s="79"/>
      <c r="Q85" s="79"/>
    </row>
    <row r="86" spans="1:17" s="77" customFormat="1" x14ac:dyDescent="0.15">
      <c r="A86" s="85" t="s">
        <v>343</v>
      </c>
      <c r="F86" s="78"/>
      <c r="G86" s="79"/>
      <c r="H86" s="80"/>
      <c r="I86" s="79"/>
      <c r="J86" s="80"/>
      <c r="K86" s="79"/>
      <c r="L86" s="81"/>
      <c r="M86" s="82"/>
      <c r="N86" s="83"/>
      <c r="O86" s="84"/>
      <c r="P86" s="79"/>
      <c r="Q86" s="79"/>
    </row>
    <row r="87" spans="1:17" s="77" customFormat="1" x14ac:dyDescent="0.15">
      <c r="A87" s="85" t="s">
        <v>344</v>
      </c>
      <c r="F87" s="78"/>
      <c r="G87" s="79"/>
      <c r="H87" s="80"/>
      <c r="I87" s="79"/>
      <c r="J87" s="80"/>
      <c r="K87" s="79"/>
      <c r="L87" s="81"/>
      <c r="M87" s="82"/>
      <c r="N87" s="83"/>
      <c r="O87" s="84"/>
      <c r="P87" s="79"/>
      <c r="Q87" s="79"/>
    </row>
    <row r="88" spans="1:17" s="77" customFormat="1" x14ac:dyDescent="0.15">
      <c r="A88" s="85" t="s">
        <v>354</v>
      </c>
      <c r="F88" s="78"/>
      <c r="G88" s="79"/>
      <c r="H88" s="80"/>
      <c r="I88" s="79"/>
      <c r="J88" s="80"/>
      <c r="K88" s="79"/>
      <c r="L88" s="81"/>
      <c r="M88" s="82"/>
      <c r="N88" s="83"/>
      <c r="O88" s="84"/>
      <c r="P88" s="79"/>
      <c r="Q88" s="79"/>
    </row>
    <row r="89" spans="1:17" s="77" customFormat="1" x14ac:dyDescent="0.15">
      <c r="F89" s="78"/>
      <c r="G89" s="79"/>
      <c r="H89" s="80"/>
      <c r="I89" s="79"/>
      <c r="J89" s="80"/>
      <c r="K89" s="79"/>
      <c r="L89" s="81"/>
      <c r="M89" s="82"/>
      <c r="N89" s="83"/>
      <c r="O89" s="84"/>
      <c r="P89" s="79"/>
      <c r="Q89" s="79"/>
    </row>
    <row r="90" spans="1:17" s="77" customFormat="1" x14ac:dyDescent="0.15">
      <c r="A90" s="76" t="s">
        <v>346</v>
      </c>
      <c r="F90" s="78"/>
      <c r="G90" s="79"/>
      <c r="H90" s="80"/>
      <c r="I90" s="79"/>
      <c r="J90" s="80"/>
      <c r="K90" s="79"/>
      <c r="L90" s="81"/>
      <c r="M90" s="82"/>
      <c r="N90" s="83"/>
      <c r="O90" s="84"/>
      <c r="P90" s="79"/>
      <c r="Q90" s="79"/>
    </row>
    <row r="91" spans="1:17" s="77" customFormat="1" x14ac:dyDescent="0.15">
      <c r="A91" s="85" t="s">
        <v>342</v>
      </c>
      <c r="F91" s="78"/>
      <c r="G91" s="79"/>
      <c r="H91" s="80"/>
      <c r="I91" s="79"/>
      <c r="J91" s="80"/>
      <c r="K91" s="79"/>
      <c r="L91" s="81"/>
      <c r="M91" s="82"/>
      <c r="N91" s="83"/>
      <c r="O91" s="84"/>
      <c r="P91" s="79"/>
      <c r="Q91" s="79"/>
    </row>
    <row r="92" spans="1:17" s="77" customFormat="1" x14ac:dyDescent="0.15">
      <c r="A92" s="85" t="s">
        <v>345</v>
      </c>
      <c r="F92" s="78"/>
      <c r="G92" s="79"/>
      <c r="H92" s="80"/>
      <c r="I92" s="79"/>
      <c r="J92" s="80"/>
      <c r="K92" s="79"/>
      <c r="L92" s="81"/>
      <c r="M92" s="82"/>
      <c r="N92" s="83"/>
      <c r="O92" s="84"/>
      <c r="P92" s="79"/>
      <c r="Q92" s="79"/>
    </row>
    <row r="93" spans="1:17" s="77" customFormat="1" x14ac:dyDescent="0.15">
      <c r="A93" s="85" t="s">
        <v>353</v>
      </c>
      <c r="F93" s="78"/>
      <c r="G93" s="79"/>
      <c r="H93" s="80"/>
      <c r="I93" s="79"/>
      <c r="J93" s="80"/>
      <c r="K93" s="79"/>
      <c r="L93" s="81"/>
      <c r="M93" s="82"/>
      <c r="N93" s="83"/>
      <c r="O93" s="84"/>
      <c r="P93" s="79"/>
      <c r="Q93" s="79"/>
    </row>
  </sheetData>
  <phoneticPr fontId="1" type="noConversion"/>
  <pageMargins left="0.75" right="0.75" top="1" bottom="1" header="0.5" footer="0.5"/>
  <pageSetup paperSize="0" scale="48" orientation="landscape" horizontalDpi="4294967292" verticalDpi="4294967292"/>
  <headerFooter>
    <oddHeader>&amp;LCreated by Ulfa, Elf Liberation Front, Firefoot</oddHeader>
    <oddFooter>&amp;L&amp;D    &amp;T</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F10"/>
  <sheetViews>
    <sheetView showGridLines="0" topLeftCell="A4" workbookViewId="0"/>
  </sheetViews>
  <sheetFormatPr defaultRowHeight="12.75" x14ac:dyDescent="0.2"/>
  <cols>
    <col min="1" max="1" width="1" customWidth="1"/>
    <col min="2" max="2" width="56.375" customWidth="1"/>
    <col min="3" max="3" width="1.375" customWidth="1"/>
    <col min="4" max="4" width="4.875" customWidth="1"/>
    <col min="5" max="6" width="14" customWidth="1"/>
  </cols>
  <sheetData>
    <row r="1" spans="2:6" x14ac:dyDescent="0.2">
      <c r="B1" s="111" t="s">
        <v>360</v>
      </c>
      <c r="C1" s="111"/>
      <c r="D1" s="115"/>
      <c r="E1" s="115"/>
      <c r="F1" s="115"/>
    </row>
    <row r="2" spans="2:6" x14ac:dyDescent="0.2">
      <c r="B2" s="111" t="s">
        <v>361</v>
      </c>
      <c r="C2" s="111"/>
      <c r="D2" s="115"/>
      <c r="E2" s="115"/>
      <c r="F2" s="115"/>
    </row>
    <row r="3" spans="2:6" x14ac:dyDescent="0.2">
      <c r="B3" s="112"/>
      <c r="C3" s="112"/>
      <c r="D3" s="116"/>
      <c r="E3" s="116"/>
      <c r="F3" s="116"/>
    </row>
    <row r="4" spans="2:6" ht="51" x14ac:dyDescent="0.2">
      <c r="B4" s="112" t="s">
        <v>362</v>
      </c>
      <c r="C4" s="112"/>
      <c r="D4" s="116"/>
      <c r="E4" s="116"/>
      <c r="F4" s="116"/>
    </row>
    <row r="5" spans="2:6" x14ac:dyDescent="0.2">
      <c r="B5" s="112"/>
      <c r="C5" s="112"/>
      <c r="D5" s="116"/>
      <c r="E5" s="116"/>
      <c r="F5" s="116"/>
    </row>
    <row r="6" spans="2:6" ht="25.5" x14ac:dyDescent="0.2">
      <c r="B6" s="111" t="s">
        <v>363</v>
      </c>
      <c r="C6" s="111"/>
      <c r="D6" s="115"/>
      <c r="E6" s="115" t="s">
        <v>364</v>
      </c>
      <c r="F6" s="115" t="s">
        <v>365</v>
      </c>
    </row>
    <row r="7" spans="2:6" ht="13.5" thickBot="1" x14ac:dyDescent="0.25">
      <c r="B7" s="112"/>
      <c r="C7" s="112"/>
      <c r="D7" s="116"/>
      <c r="E7" s="116"/>
      <c r="F7" s="116"/>
    </row>
    <row r="8" spans="2:6" ht="39" thickBot="1" x14ac:dyDescent="0.25">
      <c r="B8" s="113" t="s">
        <v>366</v>
      </c>
      <c r="C8" s="114"/>
      <c r="D8" s="117"/>
      <c r="E8" s="117">
        <v>1</v>
      </c>
      <c r="F8" s="118" t="s">
        <v>367</v>
      </c>
    </row>
    <row r="9" spans="2:6" x14ac:dyDescent="0.2">
      <c r="B9" s="112"/>
      <c r="C9" s="112"/>
      <c r="D9" s="116"/>
      <c r="E9" s="116"/>
      <c r="F9" s="116"/>
    </row>
    <row r="10" spans="2:6" x14ac:dyDescent="0.2">
      <c r="B10" s="112"/>
      <c r="C10" s="112"/>
      <c r="D10" s="116"/>
      <c r="E10" s="116"/>
      <c r="F10" s="1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AG94"/>
  <sheetViews>
    <sheetView workbookViewId="0">
      <pane ySplit="1" topLeftCell="A30" activePane="bottomLeft" state="frozen"/>
      <selection pane="bottomLeft" activeCell="A74" sqref="A74:XFD95"/>
    </sheetView>
  </sheetViews>
  <sheetFormatPr defaultColWidth="11" defaultRowHeight="10.5" x14ac:dyDescent="0.15"/>
  <cols>
    <col min="1" max="1" width="31.875" style="12" customWidth="1"/>
    <col min="2" max="2" width="8.125" style="12" customWidth="1"/>
    <col min="3" max="3" width="8" style="12" customWidth="1"/>
    <col min="4" max="4" width="4.375" style="12" customWidth="1"/>
    <col min="5" max="5" width="18.25" style="12" bestFit="1" customWidth="1"/>
    <col min="6" max="6" width="7.25" style="13" customWidth="1"/>
    <col min="7" max="7" width="9.375" style="14" customWidth="1"/>
    <col min="8" max="8" width="10.125" style="15" customWidth="1"/>
    <col min="9" max="9" width="10.75" style="14"/>
    <col min="10" max="10" width="8" style="15" customWidth="1"/>
    <col min="11" max="11" width="8.375" style="14" customWidth="1"/>
    <col min="12" max="12" width="1.125" style="22" customWidth="1"/>
    <col min="13" max="13" width="8.375" style="16" customWidth="1"/>
    <col min="14" max="14" width="12.25" style="17" customWidth="1"/>
    <col min="15" max="15" width="11.75" style="18" customWidth="1"/>
    <col min="16" max="16" width="16" style="14" customWidth="1"/>
    <col min="17" max="17" width="27.625" style="14" customWidth="1"/>
    <col min="18" max="18" width="8.375" style="12" customWidth="1"/>
    <col min="19" max="20" width="9.625" style="12" customWidth="1"/>
    <col min="21" max="21" width="4.25" style="12" customWidth="1"/>
    <col min="22" max="22" width="6.125" style="12" customWidth="1"/>
    <col min="23" max="23" width="6.75" style="12" customWidth="1"/>
    <col min="24" max="24" width="5.75" style="12" customWidth="1"/>
    <col min="25" max="25" width="10.625" style="12" customWidth="1"/>
    <col min="26" max="26" width="6.75" style="12" customWidth="1"/>
    <col min="27" max="27" width="7.75" style="12" customWidth="1"/>
    <col min="28" max="28" width="9.75" style="12" customWidth="1"/>
    <col min="29" max="29" width="11" style="12"/>
    <col min="30" max="30" width="7" style="12" customWidth="1"/>
    <col min="31" max="31" width="5" style="12" customWidth="1"/>
    <col min="32" max="32" width="5.375" style="12" customWidth="1"/>
    <col min="33" max="33" width="4.875" style="12" customWidth="1"/>
    <col min="34" max="16384" width="11" style="12"/>
  </cols>
  <sheetData>
    <row r="1" spans="1:33" s="11" customFormat="1" ht="12" thickTop="1" thickBot="1" x14ac:dyDescent="0.2">
      <c r="A1" s="1" t="s">
        <v>147</v>
      </c>
      <c r="B1" s="2" t="s">
        <v>148</v>
      </c>
      <c r="C1" s="2" t="s">
        <v>150</v>
      </c>
      <c r="D1" s="2" t="s">
        <v>149</v>
      </c>
      <c r="E1" s="2" t="s">
        <v>186</v>
      </c>
      <c r="F1" s="4" t="s">
        <v>151</v>
      </c>
      <c r="G1" s="5" t="s">
        <v>152</v>
      </c>
      <c r="H1" s="6" t="s">
        <v>153</v>
      </c>
      <c r="I1" s="5" t="s">
        <v>154</v>
      </c>
      <c r="J1" s="6" t="s">
        <v>155</v>
      </c>
      <c r="K1" s="5" t="s">
        <v>156</v>
      </c>
      <c r="L1" s="4"/>
      <c r="M1" s="7" t="s">
        <v>157</v>
      </c>
      <c r="N1" s="8" t="s">
        <v>158</v>
      </c>
      <c r="O1" s="9" t="s">
        <v>159</v>
      </c>
      <c r="P1" s="5" t="s">
        <v>160</v>
      </c>
      <c r="Q1" s="5" t="s">
        <v>161</v>
      </c>
      <c r="R1" s="2" t="s">
        <v>162</v>
      </c>
      <c r="S1" s="2" t="s">
        <v>163</v>
      </c>
      <c r="T1" s="2" t="s">
        <v>164</v>
      </c>
      <c r="U1" s="2" t="s">
        <v>165</v>
      </c>
      <c r="V1" s="2" t="s">
        <v>166</v>
      </c>
      <c r="W1" s="2" t="s">
        <v>167</v>
      </c>
      <c r="X1" s="2" t="s">
        <v>168</v>
      </c>
      <c r="Y1" s="2" t="s">
        <v>169</v>
      </c>
      <c r="Z1" s="2" t="s">
        <v>170</v>
      </c>
      <c r="AA1" s="2" t="s">
        <v>171</v>
      </c>
      <c r="AB1" s="2" t="s">
        <v>172</v>
      </c>
      <c r="AC1" s="2" t="s">
        <v>173</v>
      </c>
      <c r="AD1" s="2" t="s">
        <v>174</v>
      </c>
      <c r="AE1" s="2" t="s">
        <v>175</v>
      </c>
      <c r="AF1" s="2" t="s">
        <v>176</v>
      </c>
      <c r="AG1" s="10" t="s">
        <v>177</v>
      </c>
    </row>
    <row r="2" spans="1:33" ht="11.25" thickTop="1" x14ac:dyDescent="0.15">
      <c r="A2" s="12" t="s">
        <v>119</v>
      </c>
      <c r="B2" s="12">
        <v>59</v>
      </c>
      <c r="C2" s="12" t="s">
        <v>112</v>
      </c>
      <c r="D2" s="12">
        <v>25</v>
      </c>
      <c r="E2" s="12" t="s">
        <v>194</v>
      </c>
      <c r="F2" s="13">
        <v>868</v>
      </c>
      <c r="G2" s="14">
        <v>41</v>
      </c>
      <c r="H2" s="15">
        <v>20</v>
      </c>
      <c r="I2" s="14">
        <v>41</v>
      </c>
      <c r="J2" s="15">
        <v>20</v>
      </c>
      <c r="K2" s="14">
        <v>20</v>
      </c>
      <c r="L2" s="15">
        <v>0</v>
      </c>
      <c r="M2" s="16">
        <v>10</v>
      </c>
      <c r="N2" s="17">
        <v>0</v>
      </c>
      <c r="O2" s="18">
        <v>0</v>
      </c>
      <c r="Q2" s="19" t="s">
        <v>120</v>
      </c>
    </row>
    <row r="3" spans="1:33" x14ac:dyDescent="0.15">
      <c r="A3" s="12" t="s">
        <v>119</v>
      </c>
      <c r="B3" s="12">
        <v>60</v>
      </c>
      <c r="C3" s="12" t="s">
        <v>113</v>
      </c>
      <c r="D3" s="12">
        <v>25</v>
      </c>
      <c r="E3" s="12" t="s">
        <v>194</v>
      </c>
      <c r="F3" s="13">
        <v>734</v>
      </c>
      <c r="G3" s="14">
        <v>21</v>
      </c>
      <c r="H3" s="15">
        <v>42</v>
      </c>
      <c r="I3" s="14">
        <v>21</v>
      </c>
      <c r="J3" s="15">
        <v>21</v>
      </c>
      <c r="K3" s="14">
        <v>21</v>
      </c>
      <c r="L3" s="15">
        <v>0</v>
      </c>
      <c r="M3" s="16">
        <v>10</v>
      </c>
      <c r="N3" s="17">
        <v>0</v>
      </c>
      <c r="O3" s="18">
        <v>0</v>
      </c>
      <c r="P3" s="19" t="s">
        <v>125</v>
      </c>
      <c r="Q3" s="19" t="s">
        <v>121</v>
      </c>
    </row>
    <row r="4" spans="1:33" x14ac:dyDescent="0.15">
      <c r="A4" s="12" t="s">
        <v>119</v>
      </c>
      <c r="B4" s="12">
        <v>60</v>
      </c>
      <c r="C4" s="12" t="s">
        <v>115</v>
      </c>
      <c r="D4" s="12">
        <v>10</v>
      </c>
      <c r="E4" s="12" t="s">
        <v>194</v>
      </c>
      <c r="F4" s="13">
        <v>441</v>
      </c>
      <c r="G4" s="14">
        <v>42</v>
      </c>
      <c r="H4" s="15">
        <v>42</v>
      </c>
      <c r="I4" s="14">
        <v>21</v>
      </c>
      <c r="J4" s="15">
        <v>0</v>
      </c>
      <c r="K4" s="14">
        <v>0</v>
      </c>
      <c r="L4" s="15">
        <v>0</v>
      </c>
      <c r="M4" s="16">
        <v>10</v>
      </c>
      <c r="N4" s="17">
        <v>190</v>
      </c>
      <c r="O4" s="18">
        <v>0</v>
      </c>
      <c r="Q4" s="19" t="s">
        <v>122</v>
      </c>
    </row>
    <row r="5" spans="1:33" x14ac:dyDescent="0.15">
      <c r="A5" s="12" t="s">
        <v>119</v>
      </c>
      <c r="B5" s="12">
        <v>58</v>
      </c>
      <c r="C5" s="12" t="s">
        <v>116</v>
      </c>
      <c r="D5" s="12">
        <v>10</v>
      </c>
      <c r="E5" s="12" t="s">
        <v>194</v>
      </c>
      <c r="F5" s="13">
        <v>341</v>
      </c>
      <c r="G5" s="14">
        <v>20</v>
      </c>
      <c r="H5" s="15">
        <v>40</v>
      </c>
      <c r="I5" s="14">
        <v>40</v>
      </c>
      <c r="J5" s="15">
        <v>20</v>
      </c>
      <c r="K5" s="14">
        <v>20</v>
      </c>
      <c r="L5" s="15">
        <v>0</v>
      </c>
      <c r="M5" s="16">
        <v>10</v>
      </c>
      <c r="N5" s="17">
        <v>0</v>
      </c>
      <c r="O5" s="18">
        <v>0</v>
      </c>
      <c r="Q5" s="19" t="s">
        <v>123</v>
      </c>
    </row>
    <row r="6" spans="1:33" x14ac:dyDescent="0.15">
      <c r="A6" s="12" t="s">
        <v>119</v>
      </c>
      <c r="B6" s="12">
        <v>60</v>
      </c>
      <c r="C6" s="12" t="s">
        <v>117</v>
      </c>
      <c r="D6" s="12">
        <v>1</v>
      </c>
      <c r="E6" s="12" t="s">
        <v>198</v>
      </c>
      <c r="F6" s="13">
        <v>264</v>
      </c>
      <c r="G6" s="14">
        <v>42</v>
      </c>
      <c r="H6" s="15">
        <v>21</v>
      </c>
      <c r="I6" s="14">
        <v>21</v>
      </c>
      <c r="J6" s="15">
        <v>0</v>
      </c>
      <c r="K6" s="14">
        <v>21</v>
      </c>
      <c r="L6" s="15">
        <v>0</v>
      </c>
      <c r="M6" s="16">
        <v>20</v>
      </c>
      <c r="N6" s="17">
        <v>0</v>
      </c>
      <c r="O6" s="18">
        <v>0</v>
      </c>
      <c r="Q6" s="19" t="s">
        <v>124</v>
      </c>
    </row>
    <row r="7" spans="1:33" x14ac:dyDescent="0.15">
      <c r="A7" s="12" t="s">
        <v>119</v>
      </c>
      <c r="B7" s="12">
        <v>60</v>
      </c>
      <c r="C7" s="12" t="s">
        <v>193</v>
      </c>
      <c r="D7" s="12">
        <v>1</v>
      </c>
      <c r="E7" s="12" t="s">
        <v>198</v>
      </c>
      <c r="F7" s="13">
        <v>264</v>
      </c>
      <c r="G7" s="14">
        <v>21</v>
      </c>
      <c r="H7" s="15">
        <v>21</v>
      </c>
      <c r="I7" s="14">
        <v>42</v>
      </c>
      <c r="J7" s="15">
        <v>0</v>
      </c>
      <c r="K7" s="14">
        <v>0</v>
      </c>
      <c r="L7" s="15">
        <v>0</v>
      </c>
      <c r="M7" s="16">
        <v>0</v>
      </c>
      <c r="N7" s="17">
        <v>190</v>
      </c>
      <c r="O7" s="18">
        <v>0</v>
      </c>
      <c r="P7" s="19" t="s">
        <v>126</v>
      </c>
      <c r="Q7" s="19"/>
    </row>
    <row r="8" spans="1:33" s="20" customFormat="1" x14ac:dyDescent="0.15">
      <c r="A8" s="20" t="s">
        <v>110</v>
      </c>
      <c r="D8" s="20">
        <f>SUM(D2:D5)</f>
        <v>70</v>
      </c>
      <c r="F8" s="20">
        <f>SUM(F2:F7)</f>
        <v>2912</v>
      </c>
      <c r="G8" s="20">
        <f t="shared" ref="G8:O8" si="0">SUM(G2:G5)</f>
        <v>124</v>
      </c>
      <c r="H8" s="20">
        <f t="shared" si="0"/>
        <v>144</v>
      </c>
      <c r="I8" s="20">
        <f t="shared" si="0"/>
        <v>123</v>
      </c>
      <c r="J8" s="20">
        <f t="shared" si="0"/>
        <v>61</v>
      </c>
      <c r="K8" s="20">
        <f t="shared" si="0"/>
        <v>61</v>
      </c>
      <c r="L8" s="21"/>
      <c r="M8" s="20">
        <f t="shared" si="0"/>
        <v>40</v>
      </c>
      <c r="N8" s="20">
        <f t="shared" si="0"/>
        <v>190</v>
      </c>
      <c r="O8" s="20">
        <f t="shared" si="0"/>
        <v>0</v>
      </c>
    </row>
    <row r="9" spans="1:33" s="20" customFormat="1" x14ac:dyDescent="0.15">
      <c r="A9" s="20" t="s">
        <v>216</v>
      </c>
      <c r="D9" s="20">
        <f>SUM(D6:D7)</f>
        <v>2</v>
      </c>
      <c r="F9" s="20">
        <f>SUM(F6:F7)</f>
        <v>528</v>
      </c>
      <c r="G9" s="20">
        <f t="shared" ref="G9:O9" si="1">SUM(G6:G7)</f>
        <v>63</v>
      </c>
      <c r="H9" s="20">
        <f t="shared" si="1"/>
        <v>42</v>
      </c>
      <c r="I9" s="20">
        <f t="shared" si="1"/>
        <v>63</v>
      </c>
      <c r="J9" s="20">
        <f t="shared" si="1"/>
        <v>0</v>
      </c>
      <c r="K9" s="20">
        <f t="shared" si="1"/>
        <v>21</v>
      </c>
      <c r="L9" s="21"/>
      <c r="M9" s="20">
        <f t="shared" si="1"/>
        <v>20</v>
      </c>
      <c r="N9" s="20">
        <f t="shared" si="1"/>
        <v>190</v>
      </c>
      <c r="O9" s="20">
        <f t="shared" si="1"/>
        <v>0</v>
      </c>
    </row>
    <row r="10" spans="1:33" s="20" customFormat="1" x14ac:dyDescent="0.15">
      <c r="A10" s="20" t="s">
        <v>111</v>
      </c>
      <c r="F10" s="20">
        <f>SUM(F2:F7)</f>
        <v>2912</v>
      </c>
      <c r="G10" s="20">
        <f t="shared" ref="G10:O10" si="2">SUM(G2:G7)</f>
        <v>187</v>
      </c>
      <c r="H10" s="20">
        <f t="shared" si="2"/>
        <v>186</v>
      </c>
      <c r="I10" s="20">
        <f t="shared" si="2"/>
        <v>186</v>
      </c>
      <c r="J10" s="20">
        <f t="shared" si="2"/>
        <v>61</v>
      </c>
      <c r="K10" s="20">
        <f t="shared" si="2"/>
        <v>82</v>
      </c>
      <c r="L10" s="21"/>
      <c r="M10" s="20">
        <f t="shared" si="2"/>
        <v>60</v>
      </c>
      <c r="N10" s="20">
        <f t="shared" si="2"/>
        <v>380</v>
      </c>
      <c r="O10" s="20">
        <f t="shared" si="2"/>
        <v>0</v>
      </c>
    </row>
    <row r="13" spans="1:33" x14ac:dyDescent="0.15">
      <c r="A13" s="12" t="s">
        <v>136</v>
      </c>
      <c r="B13" s="12">
        <v>65</v>
      </c>
      <c r="C13" s="12" t="s">
        <v>210</v>
      </c>
      <c r="D13" s="12">
        <v>15</v>
      </c>
      <c r="E13" s="12" t="s">
        <v>200</v>
      </c>
      <c r="F13" s="13">
        <v>369</v>
      </c>
      <c r="G13" s="14">
        <v>22</v>
      </c>
      <c r="H13" s="15">
        <v>45</v>
      </c>
      <c r="I13" s="14">
        <v>22</v>
      </c>
      <c r="J13" s="15">
        <v>22</v>
      </c>
      <c r="K13" s="14">
        <v>22</v>
      </c>
      <c r="M13" s="16">
        <v>25</v>
      </c>
      <c r="N13" s="17">
        <v>0</v>
      </c>
      <c r="O13" s="18">
        <v>0</v>
      </c>
      <c r="Q13" s="19" t="s">
        <v>137</v>
      </c>
    </row>
    <row r="14" spans="1:33" x14ac:dyDescent="0.15">
      <c r="A14" s="12" t="s">
        <v>136</v>
      </c>
      <c r="B14" s="12">
        <v>65</v>
      </c>
      <c r="C14" s="12" t="s">
        <v>117</v>
      </c>
      <c r="D14" s="12">
        <v>20</v>
      </c>
      <c r="E14" s="12" t="s">
        <v>200</v>
      </c>
      <c r="F14" s="13">
        <v>277</v>
      </c>
      <c r="G14" s="14">
        <v>22</v>
      </c>
      <c r="H14" s="15">
        <v>22</v>
      </c>
      <c r="I14" s="14">
        <v>22</v>
      </c>
      <c r="J14" s="15">
        <v>0</v>
      </c>
      <c r="K14" s="14">
        <v>22</v>
      </c>
      <c r="M14" s="16">
        <v>25</v>
      </c>
      <c r="N14" s="17">
        <v>0</v>
      </c>
      <c r="O14" s="18">
        <v>0</v>
      </c>
      <c r="Q14" s="19" t="s">
        <v>138</v>
      </c>
    </row>
    <row r="15" spans="1:33" x14ac:dyDescent="0.15">
      <c r="A15" s="12" t="s">
        <v>136</v>
      </c>
      <c r="B15" s="12">
        <v>65</v>
      </c>
      <c r="C15" s="12" t="s">
        <v>193</v>
      </c>
      <c r="D15" s="12">
        <v>25</v>
      </c>
      <c r="E15" s="12" t="s">
        <v>200</v>
      </c>
      <c r="F15" s="13">
        <v>277</v>
      </c>
      <c r="G15" s="14">
        <v>22</v>
      </c>
      <c r="H15" s="15">
        <v>22</v>
      </c>
      <c r="I15" s="14">
        <v>45</v>
      </c>
      <c r="J15" s="15">
        <v>0</v>
      </c>
      <c r="K15" s="14">
        <v>0</v>
      </c>
      <c r="M15" s="16">
        <v>25</v>
      </c>
      <c r="N15" s="17">
        <v>105</v>
      </c>
      <c r="O15" s="18">
        <v>0</v>
      </c>
      <c r="P15" s="19" t="s">
        <v>140</v>
      </c>
      <c r="Q15" s="19" t="s">
        <v>139</v>
      </c>
    </row>
    <row r="16" spans="1:33" s="20" customFormat="1" x14ac:dyDescent="0.15">
      <c r="A16" s="20" t="s">
        <v>215</v>
      </c>
      <c r="D16" s="20">
        <f>SUM(D13:D15)</f>
        <v>60</v>
      </c>
      <c r="F16" s="20">
        <f>SUM(F13:F15)</f>
        <v>923</v>
      </c>
      <c r="G16" s="20">
        <f t="shared" ref="G16:O16" si="3">SUM(G13:G15)</f>
        <v>66</v>
      </c>
      <c r="H16" s="20">
        <f t="shared" si="3"/>
        <v>89</v>
      </c>
      <c r="I16" s="20">
        <f t="shared" si="3"/>
        <v>89</v>
      </c>
      <c r="J16" s="20">
        <f t="shared" si="3"/>
        <v>22</v>
      </c>
      <c r="K16" s="20">
        <f t="shared" si="3"/>
        <v>44</v>
      </c>
      <c r="L16" s="21"/>
      <c r="M16" s="20">
        <f t="shared" si="3"/>
        <v>75</v>
      </c>
      <c r="N16" s="20">
        <f t="shared" si="3"/>
        <v>105</v>
      </c>
      <c r="O16" s="20">
        <f t="shared" si="3"/>
        <v>0</v>
      </c>
    </row>
    <row r="19" spans="1:17" x14ac:dyDescent="0.15">
      <c r="A19" s="12" t="s">
        <v>141</v>
      </c>
      <c r="B19" s="12">
        <v>58</v>
      </c>
      <c r="C19" s="12" t="s">
        <v>117</v>
      </c>
      <c r="D19" s="12">
        <v>15</v>
      </c>
      <c r="E19" s="12" t="s">
        <v>194</v>
      </c>
      <c r="F19" s="13">
        <v>252</v>
      </c>
      <c r="G19" s="14">
        <v>19</v>
      </c>
      <c r="H19" s="15">
        <v>19</v>
      </c>
      <c r="I19" s="14">
        <v>39</v>
      </c>
      <c r="J19" s="15">
        <v>0</v>
      </c>
      <c r="K19" s="14">
        <v>0</v>
      </c>
      <c r="M19" s="16">
        <v>10</v>
      </c>
      <c r="N19" s="17">
        <v>84</v>
      </c>
      <c r="O19" s="18">
        <v>0</v>
      </c>
      <c r="P19" s="19" t="s">
        <v>142</v>
      </c>
      <c r="Q19" s="14" t="s">
        <v>179</v>
      </c>
    </row>
    <row r="20" spans="1:17" x14ac:dyDescent="0.15">
      <c r="A20" s="12" t="s">
        <v>135</v>
      </c>
      <c r="B20" s="12">
        <v>58</v>
      </c>
      <c r="C20" s="12" t="s">
        <v>193</v>
      </c>
      <c r="D20" s="12">
        <v>15</v>
      </c>
      <c r="E20" s="12" t="s">
        <v>194</v>
      </c>
      <c r="F20" s="13">
        <v>252</v>
      </c>
      <c r="G20" s="14">
        <v>39</v>
      </c>
      <c r="H20" s="15">
        <v>19</v>
      </c>
      <c r="I20" s="14">
        <v>19</v>
      </c>
      <c r="J20" s="15">
        <v>0</v>
      </c>
      <c r="K20" s="14">
        <v>0</v>
      </c>
      <c r="M20" s="16">
        <v>10</v>
      </c>
      <c r="N20" s="17">
        <v>0</v>
      </c>
      <c r="O20" s="18">
        <v>0</v>
      </c>
      <c r="Q20" s="14" t="s">
        <v>179</v>
      </c>
    </row>
    <row r="21" spans="1:17" s="20" customFormat="1" x14ac:dyDescent="0.15">
      <c r="A21" s="20" t="s">
        <v>203</v>
      </c>
      <c r="D21" s="20">
        <f>SUM(D19:D20)</f>
        <v>30</v>
      </c>
      <c r="F21" s="20">
        <f>SUM(F19:F20)</f>
        <v>504</v>
      </c>
      <c r="G21" s="20">
        <f t="shared" ref="G21:O21" si="4">SUM(G19:G20)</f>
        <v>58</v>
      </c>
      <c r="H21" s="20">
        <f t="shared" si="4"/>
        <v>38</v>
      </c>
      <c r="I21" s="20">
        <f t="shared" si="4"/>
        <v>58</v>
      </c>
      <c r="J21" s="20">
        <f t="shared" si="4"/>
        <v>0</v>
      </c>
      <c r="K21" s="20">
        <f t="shared" si="4"/>
        <v>0</v>
      </c>
      <c r="L21" s="21"/>
      <c r="M21" s="20">
        <f t="shared" si="4"/>
        <v>20</v>
      </c>
      <c r="N21" s="20">
        <f t="shared" si="4"/>
        <v>84</v>
      </c>
      <c r="O21" s="20">
        <f t="shared" si="4"/>
        <v>0</v>
      </c>
    </row>
    <row r="24" spans="1:17" x14ac:dyDescent="0.15">
      <c r="A24" s="12" t="s">
        <v>143</v>
      </c>
      <c r="B24" s="12">
        <v>60</v>
      </c>
      <c r="C24" s="12" t="s">
        <v>112</v>
      </c>
      <c r="D24" s="12">
        <v>0</v>
      </c>
      <c r="F24" s="13">
        <v>854</v>
      </c>
      <c r="G24" s="14">
        <v>40</v>
      </c>
      <c r="H24" s="15">
        <v>20</v>
      </c>
      <c r="I24" s="14">
        <v>40</v>
      </c>
      <c r="J24" s="15">
        <v>20</v>
      </c>
      <c r="K24" s="14">
        <v>20</v>
      </c>
      <c r="M24" s="16">
        <v>0</v>
      </c>
      <c r="N24" s="17">
        <v>0</v>
      </c>
      <c r="O24" s="18">
        <v>0</v>
      </c>
      <c r="Q24" s="14" t="s">
        <v>179</v>
      </c>
    </row>
    <row r="25" spans="1:17" x14ac:dyDescent="0.15">
      <c r="A25" s="12" t="s">
        <v>143</v>
      </c>
      <c r="B25" s="12">
        <v>60</v>
      </c>
      <c r="C25" s="12" t="s">
        <v>113</v>
      </c>
      <c r="D25" s="12">
        <v>0</v>
      </c>
      <c r="F25" s="13">
        <v>711</v>
      </c>
      <c r="G25" s="14">
        <v>20</v>
      </c>
      <c r="H25" s="15">
        <v>40</v>
      </c>
      <c r="I25" s="14">
        <v>20</v>
      </c>
      <c r="J25" s="15">
        <v>0</v>
      </c>
      <c r="K25" s="14">
        <v>20</v>
      </c>
      <c r="M25" s="16">
        <v>0</v>
      </c>
      <c r="N25" s="17">
        <v>0</v>
      </c>
      <c r="O25" s="18">
        <v>158</v>
      </c>
      <c r="P25" s="14" t="s">
        <v>128</v>
      </c>
      <c r="Q25" s="14" t="s">
        <v>179</v>
      </c>
    </row>
    <row r="26" spans="1:17" x14ac:dyDescent="0.15">
      <c r="A26" s="12" t="s">
        <v>143</v>
      </c>
      <c r="B26" s="12">
        <v>60</v>
      </c>
      <c r="C26" s="12" t="s">
        <v>115</v>
      </c>
      <c r="D26" s="12">
        <v>0</v>
      </c>
      <c r="F26" s="13">
        <v>427</v>
      </c>
      <c r="G26" s="14">
        <v>20</v>
      </c>
      <c r="H26" s="15">
        <v>40</v>
      </c>
      <c r="I26" s="14">
        <v>20</v>
      </c>
      <c r="J26" s="15">
        <v>0</v>
      </c>
      <c r="K26" s="14">
        <v>20</v>
      </c>
      <c r="M26" s="16">
        <v>0</v>
      </c>
      <c r="N26" s="17">
        <v>176</v>
      </c>
      <c r="O26" s="18">
        <v>0</v>
      </c>
      <c r="P26" s="14" t="s">
        <v>128</v>
      </c>
      <c r="Q26" s="14" t="s">
        <v>179</v>
      </c>
    </row>
    <row r="27" spans="1:17" x14ac:dyDescent="0.15">
      <c r="A27" s="12" t="s">
        <v>143</v>
      </c>
      <c r="B27" s="12">
        <v>60</v>
      </c>
      <c r="C27" s="12" t="s">
        <v>116</v>
      </c>
      <c r="D27" s="12">
        <v>0</v>
      </c>
      <c r="F27" s="13">
        <v>341</v>
      </c>
      <c r="G27" s="14">
        <v>20</v>
      </c>
      <c r="H27" s="15">
        <v>40</v>
      </c>
      <c r="I27" s="14">
        <v>40</v>
      </c>
      <c r="J27" s="15">
        <v>20</v>
      </c>
      <c r="K27" s="14">
        <v>20</v>
      </c>
      <c r="M27" s="16">
        <v>0</v>
      </c>
      <c r="N27" s="17">
        <v>0</v>
      </c>
      <c r="O27" s="18">
        <v>0</v>
      </c>
      <c r="Q27" s="14" t="s">
        <v>179</v>
      </c>
    </row>
    <row r="28" spans="1:17" x14ac:dyDescent="0.15">
      <c r="A28" s="12" t="s">
        <v>143</v>
      </c>
      <c r="B28" s="12">
        <v>60</v>
      </c>
      <c r="C28" s="12" t="s">
        <v>117</v>
      </c>
      <c r="D28" s="12">
        <v>0</v>
      </c>
      <c r="F28" s="13">
        <v>256</v>
      </c>
      <c r="G28" s="14">
        <v>40</v>
      </c>
      <c r="H28" s="15">
        <v>20</v>
      </c>
      <c r="I28" s="14">
        <v>20</v>
      </c>
      <c r="J28" s="15">
        <v>0</v>
      </c>
      <c r="K28" s="14">
        <v>40</v>
      </c>
      <c r="M28" s="16">
        <v>0</v>
      </c>
      <c r="N28" s="17">
        <v>0</v>
      </c>
      <c r="O28" s="18">
        <v>79</v>
      </c>
      <c r="Q28" s="14" t="s">
        <v>179</v>
      </c>
    </row>
    <row r="29" spans="1:17" x14ac:dyDescent="0.15">
      <c r="A29" s="12" t="s">
        <v>143</v>
      </c>
      <c r="B29" s="12">
        <v>60</v>
      </c>
      <c r="C29" s="12" t="s">
        <v>193</v>
      </c>
      <c r="D29" s="12">
        <v>0</v>
      </c>
      <c r="F29" s="13">
        <v>256</v>
      </c>
      <c r="G29" s="14">
        <v>0</v>
      </c>
      <c r="H29" s="15">
        <v>0</v>
      </c>
      <c r="I29" s="14">
        <v>0</v>
      </c>
      <c r="J29" s="15">
        <v>0</v>
      </c>
      <c r="K29" s="14">
        <v>0</v>
      </c>
      <c r="M29" s="16">
        <v>0</v>
      </c>
      <c r="N29" s="17">
        <v>0</v>
      </c>
      <c r="O29" s="18">
        <v>0</v>
      </c>
      <c r="P29" s="14" t="s">
        <v>127</v>
      </c>
      <c r="Q29" s="14" t="s">
        <v>132</v>
      </c>
    </row>
    <row r="30" spans="1:17" s="20" customFormat="1" x14ac:dyDescent="0.15">
      <c r="A30" s="20" t="s">
        <v>184</v>
      </c>
      <c r="F30" s="20">
        <f>SUM(F24:F29)</f>
        <v>2845</v>
      </c>
      <c r="G30" s="20">
        <f t="shared" ref="G30:O30" si="5">SUM(G24:G29)</f>
        <v>140</v>
      </c>
      <c r="H30" s="20">
        <f t="shared" si="5"/>
        <v>160</v>
      </c>
      <c r="I30" s="20">
        <f t="shared" si="5"/>
        <v>140</v>
      </c>
      <c r="J30" s="20">
        <f t="shared" si="5"/>
        <v>40</v>
      </c>
      <c r="K30" s="20">
        <f t="shared" si="5"/>
        <v>120</v>
      </c>
      <c r="L30" s="21"/>
      <c r="M30" s="20">
        <f t="shared" si="5"/>
        <v>0</v>
      </c>
      <c r="N30" s="20">
        <f t="shared" si="5"/>
        <v>176</v>
      </c>
      <c r="O30" s="20">
        <f t="shared" si="5"/>
        <v>237</v>
      </c>
    </row>
    <row r="33" spans="1:17" x14ac:dyDescent="0.15">
      <c r="A33" s="12" t="s">
        <v>119</v>
      </c>
      <c r="B33" s="12">
        <v>59</v>
      </c>
      <c r="C33" s="12" t="s">
        <v>112</v>
      </c>
      <c r="D33" s="12">
        <v>25</v>
      </c>
      <c r="E33" s="12" t="s">
        <v>194</v>
      </c>
      <c r="F33" s="13">
        <v>868</v>
      </c>
      <c r="G33" s="14">
        <v>41</v>
      </c>
      <c r="H33" s="15">
        <v>20</v>
      </c>
      <c r="I33" s="14">
        <v>41</v>
      </c>
      <c r="J33" s="15">
        <v>20</v>
      </c>
      <c r="K33" s="14">
        <v>20</v>
      </c>
      <c r="L33" s="15">
        <v>0</v>
      </c>
      <c r="M33" s="16">
        <v>10</v>
      </c>
      <c r="N33" s="17">
        <v>0</v>
      </c>
      <c r="O33" s="18">
        <v>0</v>
      </c>
      <c r="Q33" s="19" t="s">
        <v>120</v>
      </c>
    </row>
    <row r="34" spans="1:17" x14ac:dyDescent="0.15">
      <c r="A34" s="12" t="s">
        <v>119</v>
      </c>
      <c r="B34" s="12">
        <v>60</v>
      </c>
      <c r="C34" s="12" t="s">
        <v>113</v>
      </c>
      <c r="D34" s="12">
        <v>25</v>
      </c>
      <c r="E34" s="12" t="s">
        <v>194</v>
      </c>
      <c r="F34" s="13">
        <v>734</v>
      </c>
      <c r="G34" s="14">
        <v>21</v>
      </c>
      <c r="H34" s="15">
        <v>42</v>
      </c>
      <c r="I34" s="14">
        <v>21</v>
      </c>
      <c r="J34" s="15">
        <v>21</v>
      </c>
      <c r="K34" s="14">
        <v>21</v>
      </c>
      <c r="L34" s="15">
        <v>0</v>
      </c>
      <c r="M34" s="16">
        <v>10</v>
      </c>
      <c r="N34" s="17">
        <v>0</v>
      </c>
      <c r="O34" s="18">
        <v>0</v>
      </c>
      <c r="P34" s="19" t="s">
        <v>125</v>
      </c>
      <c r="Q34" s="19" t="s">
        <v>121</v>
      </c>
    </row>
    <row r="35" spans="1:17" x14ac:dyDescent="0.15">
      <c r="A35" s="12" t="s">
        <v>119</v>
      </c>
      <c r="B35" s="12">
        <v>60</v>
      </c>
      <c r="C35" s="12" t="s">
        <v>115</v>
      </c>
      <c r="D35" s="12">
        <v>10</v>
      </c>
      <c r="E35" s="12" t="s">
        <v>194</v>
      </c>
      <c r="F35" s="13">
        <v>441</v>
      </c>
      <c r="G35" s="14">
        <v>42</v>
      </c>
      <c r="H35" s="15">
        <v>42</v>
      </c>
      <c r="I35" s="14">
        <v>21</v>
      </c>
      <c r="J35" s="15">
        <v>0</v>
      </c>
      <c r="K35" s="14">
        <v>0</v>
      </c>
      <c r="L35" s="15">
        <v>0</v>
      </c>
      <c r="M35" s="16">
        <v>10</v>
      </c>
      <c r="N35" s="17">
        <v>190</v>
      </c>
      <c r="O35" s="18">
        <v>0</v>
      </c>
    </row>
    <row r="36" spans="1:17" x14ac:dyDescent="0.15">
      <c r="A36" s="12" t="s">
        <v>136</v>
      </c>
      <c r="B36" s="12">
        <v>65</v>
      </c>
      <c r="C36" s="12" t="s">
        <v>210</v>
      </c>
      <c r="D36" s="12">
        <v>15</v>
      </c>
      <c r="E36" s="12" t="s">
        <v>200</v>
      </c>
      <c r="F36" s="13">
        <v>369</v>
      </c>
      <c r="G36" s="14">
        <v>22</v>
      </c>
      <c r="H36" s="15">
        <v>45</v>
      </c>
      <c r="I36" s="14">
        <v>22</v>
      </c>
      <c r="J36" s="15">
        <v>22</v>
      </c>
      <c r="K36" s="14">
        <v>22</v>
      </c>
      <c r="M36" s="16">
        <v>25</v>
      </c>
      <c r="N36" s="17">
        <v>0</v>
      </c>
      <c r="O36" s="18">
        <v>0</v>
      </c>
      <c r="Q36" s="19" t="s">
        <v>137</v>
      </c>
    </row>
    <row r="37" spans="1:17" x14ac:dyDescent="0.15">
      <c r="A37" s="12" t="s">
        <v>136</v>
      </c>
      <c r="B37" s="12">
        <v>65</v>
      </c>
      <c r="C37" s="12" t="s">
        <v>117</v>
      </c>
      <c r="D37" s="12">
        <v>20</v>
      </c>
      <c r="E37" s="12" t="s">
        <v>200</v>
      </c>
      <c r="F37" s="13">
        <v>277</v>
      </c>
      <c r="G37" s="14">
        <v>22</v>
      </c>
      <c r="H37" s="15">
        <v>22</v>
      </c>
      <c r="I37" s="14">
        <v>22</v>
      </c>
      <c r="J37" s="15">
        <v>0</v>
      </c>
      <c r="K37" s="14">
        <v>22</v>
      </c>
      <c r="M37" s="16">
        <v>25</v>
      </c>
      <c r="N37" s="17">
        <v>0</v>
      </c>
      <c r="O37" s="18">
        <v>0</v>
      </c>
      <c r="Q37" s="19" t="s">
        <v>138</v>
      </c>
    </row>
    <row r="38" spans="1:17" x14ac:dyDescent="0.15">
      <c r="A38" s="12" t="s">
        <v>136</v>
      </c>
      <c r="B38" s="12">
        <v>65</v>
      </c>
      <c r="C38" s="12" t="s">
        <v>193</v>
      </c>
      <c r="D38" s="12">
        <v>25</v>
      </c>
      <c r="E38" s="12" t="s">
        <v>200</v>
      </c>
      <c r="F38" s="13">
        <v>277</v>
      </c>
      <c r="G38" s="14">
        <v>22</v>
      </c>
      <c r="H38" s="15">
        <v>22</v>
      </c>
      <c r="I38" s="14">
        <v>45</v>
      </c>
      <c r="J38" s="15">
        <v>0</v>
      </c>
      <c r="K38" s="14">
        <v>0</v>
      </c>
      <c r="M38" s="16">
        <v>25</v>
      </c>
      <c r="N38" s="17">
        <v>105</v>
      </c>
      <c r="O38" s="18">
        <v>0</v>
      </c>
      <c r="P38" s="19" t="s">
        <v>140</v>
      </c>
      <c r="Q38" s="19" t="s">
        <v>139</v>
      </c>
    </row>
    <row r="39" spans="1:17" s="20" customFormat="1" x14ac:dyDescent="0.15">
      <c r="A39" s="20" t="s">
        <v>187</v>
      </c>
      <c r="F39" s="20">
        <f>SUM(F33:F38)</f>
        <v>2966</v>
      </c>
      <c r="G39" s="20">
        <f t="shared" ref="G39:K39" si="6">SUM(G33:G38)</f>
        <v>170</v>
      </c>
      <c r="H39" s="20">
        <f t="shared" si="6"/>
        <v>193</v>
      </c>
      <c r="I39" s="20">
        <f t="shared" si="6"/>
        <v>172</v>
      </c>
      <c r="J39" s="20">
        <f t="shared" si="6"/>
        <v>63</v>
      </c>
      <c r="K39" s="20">
        <f t="shared" si="6"/>
        <v>85</v>
      </c>
      <c r="L39" s="21"/>
      <c r="M39" s="20">
        <f t="shared" ref="M39:O39" si="7">SUM(M33:M38)</f>
        <v>105</v>
      </c>
      <c r="N39" s="20">
        <f t="shared" si="7"/>
        <v>295</v>
      </c>
      <c r="O39" s="20">
        <f t="shared" si="7"/>
        <v>0</v>
      </c>
      <c r="P39" s="40"/>
      <c r="Q39" s="45"/>
    </row>
    <row r="40" spans="1:17" s="20" customFormat="1" x14ac:dyDescent="0.15">
      <c r="G40" s="14"/>
      <c r="H40" s="15"/>
      <c r="I40" s="14">
        <v>20</v>
      </c>
      <c r="J40" s="15">
        <v>20</v>
      </c>
      <c r="K40" s="14"/>
      <c r="L40" s="22"/>
      <c r="M40" s="16"/>
      <c r="N40" s="17"/>
      <c r="O40" s="18"/>
      <c r="P40" s="40" t="s">
        <v>233</v>
      </c>
      <c r="Q40" s="45"/>
    </row>
    <row r="41" spans="1:17" s="20" customFormat="1" x14ac:dyDescent="0.15">
      <c r="G41" s="33">
        <f>SUM(G39:G40)</f>
        <v>170</v>
      </c>
      <c r="H41" s="33">
        <f t="shared" ref="H41:O41" si="8">SUM(H39:H40)</f>
        <v>193</v>
      </c>
      <c r="I41" s="33">
        <f t="shared" si="8"/>
        <v>192</v>
      </c>
      <c r="J41" s="33">
        <f t="shared" si="8"/>
        <v>83</v>
      </c>
      <c r="K41" s="33">
        <f t="shared" si="8"/>
        <v>85</v>
      </c>
      <c r="L41" s="33">
        <f t="shared" si="8"/>
        <v>0</v>
      </c>
      <c r="M41" s="33">
        <f t="shared" si="8"/>
        <v>105</v>
      </c>
      <c r="N41" s="33">
        <f t="shared" si="8"/>
        <v>295</v>
      </c>
      <c r="O41" s="33">
        <f t="shared" si="8"/>
        <v>0</v>
      </c>
      <c r="P41" s="42" t="s">
        <v>257</v>
      </c>
      <c r="Q41" s="45"/>
    </row>
    <row r="42" spans="1:17" s="20" customFormat="1" x14ac:dyDescent="0.15">
      <c r="L42" s="21"/>
    </row>
    <row r="44" spans="1:17" s="20" customFormat="1" x14ac:dyDescent="0.15">
      <c r="A44" s="20" t="s">
        <v>192</v>
      </c>
      <c r="G44" s="23"/>
      <c r="H44" s="24"/>
      <c r="I44" s="23"/>
      <c r="J44" s="24"/>
      <c r="K44" s="23"/>
      <c r="L44" s="25"/>
      <c r="M44" s="26"/>
      <c r="N44" s="27"/>
      <c r="O44" s="28"/>
      <c r="P44" s="23"/>
      <c r="Q44" s="23"/>
    </row>
    <row r="45" spans="1:17" s="20" customFormat="1" x14ac:dyDescent="0.15">
      <c r="A45" s="20" t="s">
        <v>188</v>
      </c>
      <c r="F45" s="20">
        <f>F39-F30</f>
        <v>121</v>
      </c>
      <c r="G45" s="20">
        <f t="shared" ref="G45:O45" si="9">G39-G30</f>
        <v>30</v>
      </c>
      <c r="H45" s="20">
        <f t="shared" si="9"/>
        <v>33</v>
      </c>
      <c r="I45" s="20">
        <f t="shared" si="9"/>
        <v>32</v>
      </c>
      <c r="J45" s="20">
        <f t="shared" si="9"/>
        <v>23</v>
      </c>
      <c r="K45" s="20">
        <f t="shared" si="9"/>
        <v>-35</v>
      </c>
      <c r="L45" s="21"/>
      <c r="M45" s="20">
        <f t="shared" si="9"/>
        <v>105</v>
      </c>
      <c r="N45" s="20">
        <f t="shared" si="9"/>
        <v>119</v>
      </c>
      <c r="O45" s="20">
        <f t="shared" si="9"/>
        <v>-237</v>
      </c>
      <c r="P45" s="20" t="s">
        <v>129</v>
      </c>
      <c r="Q45" s="20" t="s">
        <v>144</v>
      </c>
    </row>
    <row r="46" spans="1:17" s="13" customFormat="1" x14ac:dyDescent="0.15">
      <c r="L46" s="37"/>
      <c r="P46" s="13" t="s">
        <v>130</v>
      </c>
    </row>
    <row r="47" spans="1:17" x14ac:dyDescent="0.15">
      <c r="C47" s="29"/>
    </row>
    <row r="48" spans="1:17" x14ac:dyDescent="0.15">
      <c r="A48" s="32"/>
    </row>
    <row r="49" spans="1:17" x14ac:dyDescent="0.15">
      <c r="A49" s="30" t="s">
        <v>224</v>
      </c>
      <c r="B49" s="31">
        <v>65</v>
      </c>
      <c r="C49" s="31" t="s">
        <v>112</v>
      </c>
      <c r="D49" s="31" t="s">
        <v>235</v>
      </c>
      <c r="E49" s="31" t="s">
        <v>225</v>
      </c>
      <c r="F49" s="13">
        <v>974</v>
      </c>
      <c r="G49" s="14">
        <v>22</v>
      </c>
      <c r="H49" s="15">
        <v>22</v>
      </c>
      <c r="I49" s="14">
        <v>36</v>
      </c>
      <c r="K49" s="14">
        <v>22</v>
      </c>
      <c r="M49" s="16">
        <v>25</v>
      </c>
      <c r="Q49" s="19" t="s">
        <v>226</v>
      </c>
    </row>
    <row r="50" spans="1:17" x14ac:dyDescent="0.15">
      <c r="A50" s="30" t="s">
        <v>224</v>
      </c>
      <c r="B50" s="31">
        <v>65</v>
      </c>
      <c r="C50" s="31" t="s">
        <v>113</v>
      </c>
      <c r="D50" s="31" t="s">
        <v>235</v>
      </c>
      <c r="E50" s="31" t="s">
        <v>225</v>
      </c>
      <c r="F50" s="13">
        <v>812</v>
      </c>
      <c r="H50" s="15">
        <v>22</v>
      </c>
      <c r="I50" s="14">
        <v>22</v>
      </c>
      <c r="M50" s="16">
        <v>25</v>
      </c>
      <c r="O50" s="18">
        <v>94</v>
      </c>
      <c r="P50" s="19" t="s">
        <v>232</v>
      </c>
      <c r="Q50" s="19" t="s">
        <v>227</v>
      </c>
    </row>
    <row r="51" spans="1:17" x14ac:dyDescent="0.15">
      <c r="A51" s="30" t="s">
        <v>224</v>
      </c>
      <c r="B51" s="31">
        <v>65</v>
      </c>
      <c r="C51" s="31" t="s">
        <v>115</v>
      </c>
      <c r="D51" s="31" t="s">
        <v>235</v>
      </c>
      <c r="E51" s="31" t="s">
        <v>225</v>
      </c>
      <c r="F51" s="13">
        <v>487</v>
      </c>
      <c r="G51" s="14">
        <v>22</v>
      </c>
      <c r="H51" s="15">
        <v>27</v>
      </c>
      <c r="J51" s="15">
        <v>22</v>
      </c>
      <c r="K51" s="14">
        <v>22</v>
      </c>
      <c r="M51" s="16">
        <v>25</v>
      </c>
      <c r="Q51" s="19" t="s">
        <v>228</v>
      </c>
    </row>
    <row r="52" spans="1:17" x14ac:dyDescent="0.15">
      <c r="A52" s="30" t="s">
        <v>224</v>
      </c>
      <c r="B52" s="31">
        <v>65</v>
      </c>
      <c r="C52" s="31" t="s">
        <v>116</v>
      </c>
      <c r="D52" s="31" t="s">
        <v>235</v>
      </c>
      <c r="E52" s="31" t="s">
        <v>225</v>
      </c>
      <c r="F52" s="13">
        <v>390</v>
      </c>
      <c r="G52" s="14">
        <v>22</v>
      </c>
      <c r="H52" s="15">
        <v>22</v>
      </c>
      <c r="M52" s="16">
        <v>25</v>
      </c>
      <c r="O52" s="18">
        <v>112</v>
      </c>
      <c r="P52" s="19" t="s">
        <v>232</v>
      </c>
      <c r="Q52" s="19" t="s">
        <v>229</v>
      </c>
    </row>
    <row r="53" spans="1:17" x14ac:dyDescent="0.15">
      <c r="A53" s="30" t="s">
        <v>224</v>
      </c>
      <c r="B53" s="31">
        <v>65</v>
      </c>
      <c r="C53" s="31" t="s">
        <v>117</v>
      </c>
      <c r="D53" s="31" t="s">
        <v>235</v>
      </c>
      <c r="E53" s="31" t="s">
        <v>225</v>
      </c>
      <c r="F53" s="13">
        <v>292</v>
      </c>
      <c r="G53" s="14">
        <v>27</v>
      </c>
      <c r="H53" s="15">
        <v>22</v>
      </c>
      <c r="J53" s="15">
        <v>22</v>
      </c>
      <c r="M53" s="16">
        <v>25</v>
      </c>
      <c r="O53" s="18">
        <v>94</v>
      </c>
      <c r="Q53" s="19" t="s">
        <v>230</v>
      </c>
    </row>
    <row r="54" spans="1:17" x14ac:dyDescent="0.15">
      <c r="A54" s="30" t="s">
        <v>224</v>
      </c>
      <c r="B54" s="31">
        <v>65</v>
      </c>
      <c r="C54" s="31" t="s">
        <v>193</v>
      </c>
      <c r="D54" s="31" t="s">
        <v>235</v>
      </c>
      <c r="E54" s="31" t="s">
        <v>225</v>
      </c>
      <c r="F54" s="13">
        <v>292</v>
      </c>
      <c r="G54" s="14">
        <v>9</v>
      </c>
      <c r="H54" s="15">
        <v>22</v>
      </c>
      <c r="I54" s="14">
        <v>18</v>
      </c>
      <c r="K54" s="14">
        <v>22</v>
      </c>
      <c r="M54" s="16">
        <v>25</v>
      </c>
      <c r="N54" s="17">
        <v>84</v>
      </c>
      <c r="Q54" s="19" t="s">
        <v>231</v>
      </c>
    </row>
    <row r="55" spans="1:17" x14ac:dyDescent="0.15">
      <c r="F55" s="20">
        <f>SUM(F49:F54)</f>
        <v>3247</v>
      </c>
      <c r="G55" s="20">
        <f t="shared" ref="G55:K55" si="10">SUM(G49:G54)</f>
        <v>102</v>
      </c>
      <c r="H55" s="20">
        <f t="shared" si="10"/>
        <v>137</v>
      </c>
      <c r="I55" s="20">
        <f t="shared" si="10"/>
        <v>76</v>
      </c>
      <c r="J55" s="20">
        <f t="shared" si="10"/>
        <v>44</v>
      </c>
      <c r="K55" s="20">
        <f t="shared" si="10"/>
        <v>66</v>
      </c>
      <c r="L55" s="21"/>
      <c r="M55" s="20">
        <f t="shared" ref="M55:O55" si="11">SUM(M49:M54)</f>
        <v>150</v>
      </c>
      <c r="N55" s="20">
        <f t="shared" si="11"/>
        <v>84</v>
      </c>
      <c r="O55" s="20">
        <f t="shared" si="11"/>
        <v>300</v>
      </c>
    </row>
    <row r="56" spans="1:17" x14ac:dyDescent="0.15">
      <c r="C56" s="29"/>
      <c r="G56" s="14">
        <f>22+45</f>
        <v>67</v>
      </c>
      <c r="H56" s="15">
        <f>9+22+45+45</f>
        <v>121</v>
      </c>
      <c r="I56" s="14">
        <f>9</f>
        <v>9</v>
      </c>
      <c r="N56" s="17">
        <f>105+211</f>
        <v>316</v>
      </c>
      <c r="P56" s="14" t="s">
        <v>233</v>
      </c>
    </row>
    <row r="57" spans="1:17" x14ac:dyDescent="0.15">
      <c r="C57" s="29"/>
      <c r="G57" s="33">
        <f>SUM(G55:G56)</f>
        <v>169</v>
      </c>
      <c r="H57" s="33">
        <f t="shared" ref="H57:O57" si="12">SUM(H55:H56)</f>
        <v>258</v>
      </c>
      <c r="I57" s="33">
        <f t="shared" si="12"/>
        <v>85</v>
      </c>
      <c r="J57" s="33">
        <f t="shared" si="12"/>
        <v>44</v>
      </c>
      <c r="K57" s="33">
        <f t="shared" si="12"/>
        <v>66</v>
      </c>
      <c r="L57" s="33">
        <f t="shared" si="12"/>
        <v>0</v>
      </c>
      <c r="M57" s="33">
        <f t="shared" si="12"/>
        <v>150</v>
      </c>
      <c r="N57" s="33">
        <f t="shared" si="12"/>
        <v>400</v>
      </c>
      <c r="O57" s="33">
        <f t="shared" si="12"/>
        <v>300</v>
      </c>
      <c r="P57" s="23" t="s">
        <v>257</v>
      </c>
    </row>
    <row r="58" spans="1:17" x14ac:dyDescent="0.15">
      <c r="C58" s="29"/>
    </row>
    <row r="59" spans="1:17" x14ac:dyDescent="0.15">
      <c r="C59" s="29"/>
    </row>
    <row r="60" spans="1:17" x14ac:dyDescent="0.15">
      <c r="A60" s="32"/>
    </row>
    <row r="61" spans="1:17" x14ac:dyDescent="0.15">
      <c r="A61" s="30" t="s">
        <v>332</v>
      </c>
      <c r="B61" s="31">
        <v>65</v>
      </c>
      <c r="C61" s="31" t="s">
        <v>112</v>
      </c>
      <c r="D61" s="31" t="s">
        <v>235</v>
      </c>
      <c r="E61" s="31" t="s">
        <v>223</v>
      </c>
      <c r="F61" s="13">
        <v>988</v>
      </c>
      <c r="H61" s="15">
        <v>23</v>
      </c>
      <c r="I61" s="14">
        <v>46</v>
      </c>
      <c r="J61" s="15">
        <v>46</v>
      </c>
      <c r="M61" s="16">
        <v>25</v>
      </c>
      <c r="O61" s="18">
        <v>97</v>
      </c>
      <c r="Q61" s="19" t="s">
        <v>219</v>
      </c>
    </row>
    <row r="62" spans="1:17" x14ac:dyDescent="0.15">
      <c r="A62" s="30" t="s">
        <v>332</v>
      </c>
      <c r="B62" s="31">
        <v>65</v>
      </c>
      <c r="C62" s="31" t="s">
        <v>113</v>
      </c>
      <c r="D62" s="31" t="s">
        <v>235</v>
      </c>
      <c r="E62" s="31" t="s">
        <v>223</v>
      </c>
      <c r="F62" s="13">
        <v>824</v>
      </c>
      <c r="H62" s="15">
        <v>46</v>
      </c>
      <c r="J62" s="15">
        <v>23</v>
      </c>
      <c r="M62" s="16">
        <v>25</v>
      </c>
      <c r="O62" s="18">
        <v>97</v>
      </c>
      <c r="P62" s="19" t="s">
        <v>336</v>
      </c>
      <c r="Q62" s="19"/>
    </row>
    <row r="63" spans="1:17" x14ac:dyDescent="0.15">
      <c r="A63" s="30" t="s">
        <v>332</v>
      </c>
      <c r="B63" s="31">
        <v>65</v>
      </c>
      <c r="C63" s="31" t="s">
        <v>115</v>
      </c>
      <c r="D63" s="31" t="s">
        <v>235</v>
      </c>
      <c r="E63" s="31" t="s">
        <v>223</v>
      </c>
      <c r="F63" s="13">
        <v>494</v>
      </c>
      <c r="G63" s="14">
        <v>23</v>
      </c>
      <c r="H63" s="15">
        <v>46</v>
      </c>
      <c r="I63" s="14">
        <v>23</v>
      </c>
      <c r="M63" s="16">
        <v>25</v>
      </c>
      <c r="P63" s="19" t="s">
        <v>222</v>
      </c>
      <c r="Q63" s="19" t="s">
        <v>333</v>
      </c>
    </row>
    <row r="64" spans="1:17" x14ac:dyDescent="0.15">
      <c r="A64" s="30" t="s">
        <v>332</v>
      </c>
      <c r="B64" s="31">
        <v>65</v>
      </c>
      <c r="C64" s="31" t="s">
        <v>116</v>
      </c>
      <c r="D64" s="31" t="s">
        <v>235</v>
      </c>
      <c r="E64" s="31" t="s">
        <v>223</v>
      </c>
      <c r="F64" s="13">
        <v>395</v>
      </c>
      <c r="G64" s="14">
        <v>23</v>
      </c>
      <c r="H64" s="15">
        <v>46</v>
      </c>
      <c r="I64" s="14">
        <v>46</v>
      </c>
      <c r="K64" s="14">
        <v>23</v>
      </c>
      <c r="M64" s="16">
        <v>25</v>
      </c>
      <c r="P64" s="19"/>
      <c r="Q64" s="19"/>
    </row>
    <row r="65" spans="1:17" x14ac:dyDescent="0.15">
      <c r="A65" s="30" t="s">
        <v>332</v>
      </c>
      <c r="B65" s="31">
        <v>65</v>
      </c>
      <c r="C65" s="31" t="s">
        <v>117</v>
      </c>
      <c r="D65" s="31" t="s">
        <v>235</v>
      </c>
      <c r="E65" s="31" t="s">
        <v>223</v>
      </c>
      <c r="F65" s="13">
        <v>297</v>
      </c>
      <c r="G65" s="14">
        <v>46</v>
      </c>
      <c r="H65" s="15">
        <v>23</v>
      </c>
      <c r="K65" s="14">
        <v>46</v>
      </c>
      <c r="M65" s="16">
        <v>25</v>
      </c>
      <c r="O65" s="18">
        <v>97</v>
      </c>
      <c r="Q65" s="19" t="s">
        <v>334</v>
      </c>
    </row>
    <row r="66" spans="1:17" x14ac:dyDescent="0.15">
      <c r="A66" s="30" t="s">
        <v>332</v>
      </c>
      <c r="B66" s="31">
        <v>65</v>
      </c>
      <c r="C66" s="31" t="s">
        <v>193</v>
      </c>
      <c r="D66" s="31" t="s">
        <v>235</v>
      </c>
      <c r="E66" s="31" t="s">
        <v>223</v>
      </c>
      <c r="F66" s="13">
        <v>297</v>
      </c>
      <c r="G66" s="14">
        <v>23</v>
      </c>
      <c r="H66" s="15">
        <v>23</v>
      </c>
      <c r="I66" s="14">
        <v>46</v>
      </c>
      <c r="M66" s="16">
        <v>25</v>
      </c>
      <c r="N66" s="17">
        <v>218</v>
      </c>
      <c r="Q66" s="19" t="s">
        <v>335</v>
      </c>
    </row>
    <row r="67" spans="1:17" x14ac:dyDescent="0.15">
      <c r="F67" s="20">
        <f>SUM(F61:F66)</f>
        <v>3295</v>
      </c>
      <c r="G67" s="20">
        <f t="shared" ref="G67:K67" si="13">SUM(G61:G66)</f>
        <v>115</v>
      </c>
      <c r="H67" s="20">
        <f t="shared" si="13"/>
        <v>207</v>
      </c>
      <c r="I67" s="20">
        <f t="shared" si="13"/>
        <v>161</v>
      </c>
      <c r="J67" s="20">
        <f t="shared" si="13"/>
        <v>69</v>
      </c>
      <c r="K67" s="20">
        <f t="shared" si="13"/>
        <v>69</v>
      </c>
      <c r="L67" s="21"/>
      <c r="M67" s="20">
        <f t="shared" ref="M67:O67" si="14">SUM(M61:M66)</f>
        <v>150</v>
      </c>
      <c r="N67" s="20">
        <f t="shared" si="14"/>
        <v>218</v>
      </c>
      <c r="O67" s="20">
        <f t="shared" si="14"/>
        <v>291</v>
      </c>
    </row>
    <row r="68" spans="1:17" x14ac:dyDescent="0.15">
      <c r="C68" s="29"/>
      <c r="H68" s="15">
        <v>23</v>
      </c>
      <c r="P68" s="14" t="s">
        <v>233</v>
      </c>
    </row>
    <row r="69" spans="1:17" x14ac:dyDescent="0.15">
      <c r="C69" s="29"/>
      <c r="G69" s="33">
        <f>SUM(G67:G68)</f>
        <v>115</v>
      </c>
      <c r="H69" s="33">
        <f t="shared" ref="H69:O69" si="15">SUM(H67:H68)</f>
        <v>230</v>
      </c>
      <c r="I69" s="33">
        <f t="shared" si="15"/>
        <v>161</v>
      </c>
      <c r="J69" s="33">
        <f t="shared" si="15"/>
        <v>69</v>
      </c>
      <c r="K69" s="33">
        <f t="shared" si="15"/>
        <v>69</v>
      </c>
      <c r="L69" s="33">
        <f t="shared" si="15"/>
        <v>0</v>
      </c>
      <c r="M69" s="33">
        <f t="shared" si="15"/>
        <v>150</v>
      </c>
      <c r="N69" s="33">
        <f t="shared" si="15"/>
        <v>218</v>
      </c>
      <c r="O69" s="33">
        <f t="shared" si="15"/>
        <v>291</v>
      </c>
      <c r="P69" s="23" t="s">
        <v>257</v>
      </c>
    </row>
    <row r="70" spans="1:17" x14ac:dyDescent="0.15">
      <c r="C70" s="29"/>
      <c r="P70" s="14" t="s">
        <v>337</v>
      </c>
    </row>
    <row r="71" spans="1:17" x14ac:dyDescent="0.15">
      <c r="P71" s="14" t="s">
        <v>338</v>
      </c>
    </row>
    <row r="72" spans="1:17" x14ac:dyDescent="0.15">
      <c r="P72" s="14" t="s">
        <v>339</v>
      </c>
    </row>
    <row r="75" spans="1:17" s="68" customFormat="1" x14ac:dyDescent="0.15">
      <c r="A75" s="66" t="s">
        <v>348</v>
      </c>
      <c r="F75" s="69"/>
      <c r="G75" s="70"/>
      <c r="H75" s="71"/>
      <c r="I75" s="70"/>
      <c r="J75" s="71"/>
      <c r="K75" s="70"/>
      <c r="L75" s="72"/>
      <c r="M75" s="73"/>
      <c r="N75" s="74"/>
      <c r="O75" s="75"/>
      <c r="P75" s="70"/>
      <c r="Q75" s="70"/>
    </row>
    <row r="76" spans="1:17" s="68" customFormat="1" x14ac:dyDescent="0.15">
      <c r="A76" s="67" t="s">
        <v>349</v>
      </c>
      <c r="F76" s="69"/>
      <c r="G76" s="70"/>
      <c r="H76" s="71"/>
      <c r="I76" s="70"/>
      <c r="J76" s="71"/>
      <c r="K76" s="70"/>
      <c r="L76" s="72"/>
      <c r="M76" s="73"/>
      <c r="N76" s="74"/>
      <c r="O76" s="75"/>
      <c r="P76" s="70"/>
      <c r="Q76" s="70"/>
    </row>
    <row r="77" spans="1:17" s="68" customFormat="1" x14ac:dyDescent="0.15">
      <c r="A77" s="67" t="s">
        <v>350</v>
      </c>
      <c r="F77" s="69"/>
      <c r="G77" s="70"/>
      <c r="H77" s="71"/>
      <c r="I77" s="70"/>
      <c r="J77" s="71"/>
      <c r="K77" s="70"/>
      <c r="L77" s="72"/>
      <c r="M77" s="73"/>
      <c r="N77" s="74"/>
      <c r="O77" s="75"/>
      <c r="P77" s="70"/>
      <c r="Q77" s="70"/>
    </row>
    <row r="78" spans="1:17" s="68" customFormat="1" x14ac:dyDescent="0.15">
      <c r="A78" s="67" t="s">
        <v>355</v>
      </c>
      <c r="F78" s="69"/>
      <c r="G78" s="70"/>
      <c r="H78" s="71"/>
      <c r="I78" s="70"/>
      <c r="J78" s="71"/>
      <c r="K78" s="70"/>
      <c r="L78" s="72"/>
      <c r="M78" s="73"/>
      <c r="N78" s="74"/>
      <c r="O78" s="75"/>
      <c r="P78" s="70"/>
      <c r="Q78" s="70"/>
    </row>
    <row r="79" spans="1:17" s="68" customFormat="1" x14ac:dyDescent="0.15">
      <c r="F79" s="69"/>
      <c r="G79" s="70"/>
      <c r="H79" s="71"/>
      <c r="I79" s="70"/>
      <c r="J79" s="71"/>
      <c r="K79" s="70"/>
      <c r="L79" s="72"/>
      <c r="M79" s="73"/>
      <c r="N79" s="74"/>
      <c r="O79" s="75"/>
      <c r="P79" s="70"/>
      <c r="Q79" s="70"/>
    </row>
    <row r="80" spans="1:17" s="68" customFormat="1" x14ac:dyDescent="0.15">
      <c r="A80" s="66" t="s">
        <v>351</v>
      </c>
      <c r="F80" s="69"/>
      <c r="G80" s="70"/>
      <c r="H80" s="71"/>
      <c r="I80" s="70"/>
      <c r="J80" s="71"/>
      <c r="K80" s="70"/>
      <c r="L80" s="72"/>
      <c r="M80" s="73"/>
      <c r="N80" s="74"/>
      <c r="O80" s="75"/>
      <c r="P80" s="70"/>
      <c r="Q80" s="70"/>
    </row>
    <row r="81" spans="1:17" s="68" customFormat="1" x14ac:dyDescent="0.15">
      <c r="A81" s="67" t="s">
        <v>340</v>
      </c>
      <c r="F81" s="69"/>
      <c r="G81" s="70"/>
      <c r="H81" s="71"/>
      <c r="I81" s="70"/>
      <c r="J81" s="71"/>
      <c r="K81" s="70"/>
      <c r="L81" s="72"/>
      <c r="M81" s="73"/>
      <c r="N81" s="74"/>
      <c r="O81" s="75"/>
      <c r="P81" s="70"/>
      <c r="Q81" s="70"/>
    </row>
    <row r="82" spans="1:17" s="68" customFormat="1" x14ac:dyDescent="0.15">
      <c r="A82" s="67" t="s">
        <v>352</v>
      </c>
      <c r="F82" s="69"/>
      <c r="G82" s="70"/>
      <c r="H82" s="71"/>
      <c r="I82" s="70"/>
      <c r="J82" s="71"/>
      <c r="K82" s="70"/>
      <c r="L82" s="72"/>
      <c r="M82" s="73"/>
      <c r="N82" s="74"/>
      <c r="O82" s="75"/>
      <c r="P82" s="70"/>
      <c r="Q82" s="70"/>
    </row>
    <row r="83" spans="1:17" s="68" customFormat="1" x14ac:dyDescent="0.15">
      <c r="A83" s="67" t="s">
        <v>341</v>
      </c>
      <c r="F83" s="69"/>
      <c r="G83" s="70"/>
      <c r="H83" s="71"/>
      <c r="I83" s="70"/>
      <c r="J83" s="71"/>
      <c r="K83" s="70"/>
      <c r="L83" s="72"/>
      <c r="M83" s="73"/>
      <c r="N83" s="74"/>
      <c r="O83" s="75"/>
      <c r="P83" s="70"/>
      <c r="Q83" s="70"/>
    </row>
    <row r="84" spans="1:17" x14ac:dyDescent="0.15">
      <c r="A84" s="65"/>
    </row>
    <row r="86" spans="1:17" s="77" customFormat="1" x14ac:dyDescent="0.15">
      <c r="A86" s="76" t="s">
        <v>347</v>
      </c>
      <c r="F86" s="78"/>
      <c r="G86" s="79"/>
      <c r="H86" s="80"/>
      <c r="I86" s="79"/>
      <c r="J86" s="80"/>
      <c r="K86" s="79"/>
      <c r="L86" s="81"/>
      <c r="M86" s="82"/>
      <c r="N86" s="83"/>
      <c r="O86" s="84"/>
      <c r="P86" s="79"/>
      <c r="Q86" s="79"/>
    </row>
    <row r="87" spans="1:17" s="77" customFormat="1" x14ac:dyDescent="0.15">
      <c r="A87" s="85" t="s">
        <v>343</v>
      </c>
      <c r="F87" s="78"/>
      <c r="G87" s="79"/>
      <c r="H87" s="80"/>
      <c r="I87" s="79"/>
      <c r="J87" s="80"/>
      <c r="K87" s="79"/>
      <c r="L87" s="81"/>
      <c r="M87" s="82"/>
      <c r="N87" s="83"/>
      <c r="O87" s="84"/>
      <c r="P87" s="79"/>
      <c r="Q87" s="79"/>
    </row>
    <row r="88" spans="1:17" s="77" customFormat="1" x14ac:dyDescent="0.15">
      <c r="A88" s="85" t="s">
        <v>344</v>
      </c>
      <c r="F88" s="78"/>
      <c r="G88" s="79"/>
      <c r="H88" s="80"/>
      <c r="I88" s="79"/>
      <c r="J88" s="80"/>
      <c r="K88" s="79"/>
      <c r="L88" s="81"/>
      <c r="M88" s="82"/>
      <c r="N88" s="83"/>
      <c r="O88" s="84"/>
      <c r="P88" s="79"/>
      <c r="Q88" s="79"/>
    </row>
    <row r="89" spans="1:17" s="77" customFormat="1" x14ac:dyDescent="0.15">
      <c r="A89" s="85" t="s">
        <v>354</v>
      </c>
      <c r="F89" s="78"/>
      <c r="G89" s="79"/>
      <c r="H89" s="80"/>
      <c r="I89" s="79"/>
      <c r="J89" s="80"/>
      <c r="K89" s="79"/>
      <c r="L89" s="81"/>
      <c r="M89" s="82"/>
      <c r="N89" s="83"/>
      <c r="O89" s="84"/>
      <c r="P89" s="79"/>
      <c r="Q89" s="79"/>
    </row>
    <row r="90" spans="1:17" s="77" customFormat="1" x14ac:dyDescent="0.15">
      <c r="F90" s="78"/>
      <c r="G90" s="79"/>
      <c r="H90" s="80"/>
      <c r="I90" s="79"/>
      <c r="J90" s="80"/>
      <c r="K90" s="79"/>
      <c r="L90" s="81"/>
      <c r="M90" s="82"/>
      <c r="N90" s="83"/>
      <c r="O90" s="84"/>
      <c r="P90" s="79"/>
      <c r="Q90" s="79"/>
    </row>
    <row r="91" spans="1:17" s="77" customFormat="1" x14ac:dyDescent="0.15">
      <c r="A91" s="76" t="s">
        <v>346</v>
      </c>
      <c r="F91" s="78"/>
      <c r="G91" s="79"/>
      <c r="H91" s="80"/>
      <c r="I91" s="79"/>
      <c r="J91" s="80"/>
      <c r="K91" s="79"/>
      <c r="L91" s="81"/>
      <c r="M91" s="82"/>
      <c r="N91" s="83"/>
      <c r="O91" s="84"/>
      <c r="P91" s="79"/>
      <c r="Q91" s="79"/>
    </row>
    <row r="92" spans="1:17" s="77" customFormat="1" x14ac:dyDescent="0.15">
      <c r="A92" s="85" t="s">
        <v>342</v>
      </c>
      <c r="F92" s="78"/>
      <c r="G92" s="79"/>
      <c r="H92" s="80"/>
      <c r="I92" s="79"/>
      <c r="J92" s="80"/>
      <c r="K92" s="79"/>
      <c r="L92" s="81"/>
      <c r="M92" s="82"/>
      <c r="N92" s="83"/>
      <c r="O92" s="84"/>
      <c r="P92" s="79"/>
      <c r="Q92" s="79"/>
    </row>
    <row r="93" spans="1:17" s="77" customFormat="1" x14ac:dyDescent="0.15">
      <c r="A93" s="85" t="s">
        <v>345</v>
      </c>
      <c r="F93" s="78"/>
      <c r="G93" s="79"/>
      <c r="H93" s="80"/>
      <c r="I93" s="79"/>
      <c r="J93" s="80"/>
      <c r="K93" s="79"/>
      <c r="L93" s="81"/>
      <c r="M93" s="82"/>
      <c r="N93" s="83"/>
      <c r="O93" s="84"/>
      <c r="P93" s="79"/>
      <c r="Q93" s="79"/>
    </row>
    <row r="94" spans="1:17" s="77" customFormat="1" x14ac:dyDescent="0.15">
      <c r="A94" s="85" t="s">
        <v>353</v>
      </c>
      <c r="F94" s="78"/>
      <c r="G94" s="79"/>
      <c r="H94" s="80"/>
      <c r="I94" s="79"/>
      <c r="J94" s="80"/>
      <c r="K94" s="79"/>
      <c r="L94" s="81"/>
      <c r="M94" s="82"/>
      <c r="N94" s="83"/>
      <c r="O94" s="84"/>
      <c r="P94" s="79"/>
      <c r="Q94" s="79"/>
    </row>
  </sheetData>
  <phoneticPr fontId="1" type="noConversion"/>
  <pageMargins left="0.75" right="0.75" top="1" bottom="1" header="0.5" footer="0.5"/>
  <pageSetup paperSize="0" scale="49" orientation="landscape" horizontalDpi="4294967292" verticalDpi="4294967292"/>
  <extLst>
    <ext xmlns:mx="http://schemas.microsoft.com/office/mac/excel/2008/main" uri="http://schemas.microsoft.com/office/mac/excel/2008/main">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AF173"/>
  <sheetViews>
    <sheetView tabSelected="1" workbookViewId="0">
      <pane ySplit="1" topLeftCell="A2" activePane="bottomLeft" state="frozen"/>
      <selection pane="bottomLeft" activeCell="Q20" sqref="Q20"/>
    </sheetView>
  </sheetViews>
  <sheetFormatPr defaultColWidth="11" defaultRowHeight="10.5" x14ac:dyDescent="0.15"/>
  <cols>
    <col min="1" max="1" width="32.25" style="12" customWidth="1"/>
    <col min="2" max="2" width="8.125" style="12" customWidth="1"/>
    <col min="3" max="3" width="8" style="12" customWidth="1"/>
    <col min="4" max="4" width="7.5" style="12" bestFit="1" customWidth="1"/>
    <col min="5" max="5" width="18.25" style="12" bestFit="1" customWidth="1"/>
    <col min="6" max="6" width="7.25" style="13" customWidth="1"/>
    <col min="7" max="7" width="9.375" style="14" customWidth="1"/>
    <col min="8" max="8" width="10.125" style="15" customWidth="1"/>
    <col min="9" max="9" width="10.75" style="14"/>
    <col min="10" max="10" width="8" style="15" customWidth="1"/>
    <col min="11" max="11" width="8.375" style="14" customWidth="1"/>
    <col min="12" max="12" width="1.125" style="22" customWidth="1"/>
    <col min="13" max="13" width="12.25" style="17" customWidth="1"/>
    <col min="14" max="14" width="11.75" style="18" customWidth="1"/>
    <col min="15" max="15" width="23" style="14" customWidth="1"/>
    <col min="16" max="16" width="24" style="14" customWidth="1"/>
    <col min="17" max="17" width="8.375" style="12" customWidth="1"/>
    <col min="18" max="19" width="9.625" style="12" customWidth="1"/>
    <col min="20" max="20" width="4.25" style="12" customWidth="1"/>
    <col min="21" max="21" width="6.125" style="12" customWidth="1"/>
    <col min="22" max="22" width="6.75" style="12" customWidth="1"/>
    <col min="23" max="23" width="5.75" style="12" customWidth="1"/>
    <col min="24" max="24" width="10.625" style="12" customWidth="1"/>
    <col min="25" max="25" width="6.75" style="12" customWidth="1"/>
    <col min="26" max="26" width="7.75" style="12" customWidth="1"/>
    <col min="27" max="27" width="9.75" style="12" customWidth="1"/>
    <col min="28" max="28" width="11" style="12"/>
    <col min="29" max="29" width="7" style="12" customWidth="1"/>
    <col min="30" max="30" width="5" style="12" customWidth="1"/>
    <col min="31" max="31" width="5.375" style="12" customWidth="1"/>
    <col min="32" max="32" width="4.875" style="12" customWidth="1"/>
    <col min="33" max="16384" width="11" style="12"/>
  </cols>
  <sheetData>
    <row r="1" spans="1:32" s="11" customFormat="1" ht="12" thickTop="1" thickBot="1" x14ac:dyDescent="0.2">
      <c r="A1" s="1" t="s">
        <v>147</v>
      </c>
      <c r="B1" s="2" t="s">
        <v>148</v>
      </c>
      <c r="C1" s="2" t="s">
        <v>150</v>
      </c>
      <c r="D1" s="2" t="s">
        <v>149</v>
      </c>
      <c r="E1" s="2" t="s">
        <v>186</v>
      </c>
      <c r="F1" s="4" t="s">
        <v>151</v>
      </c>
      <c r="G1" s="5" t="s">
        <v>152</v>
      </c>
      <c r="H1" s="6" t="s">
        <v>153</v>
      </c>
      <c r="I1" s="5" t="s">
        <v>154</v>
      </c>
      <c r="J1" s="6" t="s">
        <v>155</v>
      </c>
      <c r="K1" s="5" t="s">
        <v>156</v>
      </c>
      <c r="L1" s="4"/>
      <c r="M1" s="8" t="s">
        <v>158</v>
      </c>
      <c r="N1" s="9" t="s">
        <v>159</v>
      </c>
      <c r="O1" s="5" t="s">
        <v>160</v>
      </c>
      <c r="P1" s="5" t="s">
        <v>161</v>
      </c>
      <c r="Q1" s="2" t="s">
        <v>162</v>
      </c>
      <c r="R1" s="2" t="s">
        <v>163</v>
      </c>
      <c r="S1" s="2" t="s">
        <v>164</v>
      </c>
      <c r="T1" s="2" t="s">
        <v>165</v>
      </c>
      <c r="U1" s="2" t="s">
        <v>166</v>
      </c>
      <c r="V1" s="2" t="s">
        <v>167</v>
      </c>
      <c r="W1" s="2" t="s">
        <v>168</v>
      </c>
      <c r="X1" s="2" t="s">
        <v>169</v>
      </c>
      <c r="Y1" s="2" t="s">
        <v>170</v>
      </c>
      <c r="Z1" s="2" t="s">
        <v>171</v>
      </c>
      <c r="AA1" s="2" t="s">
        <v>172</v>
      </c>
      <c r="AB1" s="2" t="s">
        <v>173</v>
      </c>
      <c r="AC1" s="2" t="s">
        <v>174</v>
      </c>
      <c r="AD1" s="2" t="s">
        <v>175</v>
      </c>
      <c r="AE1" s="2" t="s">
        <v>176</v>
      </c>
      <c r="AF1" s="10" t="s">
        <v>177</v>
      </c>
    </row>
    <row r="2" spans="1:32" ht="11.25" thickTop="1" x14ac:dyDescent="0.15">
      <c r="A2" s="12" t="s">
        <v>146</v>
      </c>
      <c r="B2" s="12">
        <v>59</v>
      </c>
      <c r="C2" s="12" t="s">
        <v>112</v>
      </c>
      <c r="D2" s="12">
        <v>25</v>
      </c>
      <c r="E2" s="12" t="s">
        <v>194</v>
      </c>
      <c r="F2" s="13">
        <v>1123</v>
      </c>
      <c r="G2" s="14">
        <v>41</v>
      </c>
      <c r="H2" s="15">
        <v>20</v>
      </c>
      <c r="I2" s="14">
        <v>41</v>
      </c>
      <c r="J2" s="15">
        <v>41</v>
      </c>
      <c r="K2" s="14">
        <v>0</v>
      </c>
      <c r="L2" s="15">
        <v>0</v>
      </c>
      <c r="M2" s="17">
        <v>0</v>
      </c>
      <c r="N2" s="18">
        <v>0</v>
      </c>
      <c r="P2" s="19" t="s">
        <v>90</v>
      </c>
    </row>
    <row r="3" spans="1:32" x14ac:dyDescent="0.15">
      <c r="A3" s="12" t="s">
        <v>146</v>
      </c>
      <c r="B3" s="12">
        <v>60</v>
      </c>
      <c r="C3" s="12" t="s">
        <v>113</v>
      </c>
      <c r="D3" s="12">
        <v>25</v>
      </c>
      <c r="E3" s="12" t="s">
        <v>194</v>
      </c>
      <c r="F3" s="13">
        <v>950</v>
      </c>
      <c r="G3" s="14">
        <v>21</v>
      </c>
      <c r="H3" s="15">
        <v>25</v>
      </c>
      <c r="I3" s="14">
        <v>21</v>
      </c>
      <c r="J3" s="15">
        <v>42</v>
      </c>
      <c r="K3" s="14">
        <v>21</v>
      </c>
      <c r="L3" s="15">
        <v>0</v>
      </c>
      <c r="M3" s="17">
        <v>0</v>
      </c>
      <c r="N3" s="18">
        <v>68</v>
      </c>
      <c r="O3" s="14" t="s">
        <v>133</v>
      </c>
      <c r="P3" s="19" t="s">
        <v>91</v>
      </c>
    </row>
    <row r="4" spans="1:32" x14ac:dyDescent="0.15">
      <c r="A4" s="12" t="s">
        <v>146</v>
      </c>
      <c r="B4" s="12">
        <v>60</v>
      </c>
      <c r="C4" s="12" t="s">
        <v>115</v>
      </c>
      <c r="D4" s="12">
        <v>10</v>
      </c>
      <c r="E4" s="12" t="s">
        <v>194</v>
      </c>
      <c r="F4" s="13">
        <v>570</v>
      </c>
      <c r="G4" s="14">
        <v>42</v>
      </c>
      <c r="H4" s="15">
        <v>42</v>
      </c>
      <c r="I4" s="14">
        <v>21</v>
      </c>
      <c r="J4" s="15">
        <v>21</v>
      </c>
      <c r="K4" s="14">
        <v>21</v>
      </c>
      <c r="L4" s="15">
        <v>0</v>
      </c>
      <c r="M4" s="17">
        <v>0</v>
      </c>
      <c r="N4" s="18">
        <v>0</v>
      </c>
      <c r="P4" s="19" t="s">
        <v>92</v>
      </c>
    </row>
    <row r="5" spans="1:32" x14ac:dyDescent="0.15">
      <c r="A5" s="12" t="s">
        <v>146</v>
      </c>
      <c r="B5" s="12">
        <v>58</v>
      </c>
      <c r="C5" s="12" t="s">
        <v>116</v>
      </c>
      <c r="D5" s="12">
        <v>10</v>
      </c>
      <c r="E5" s="12" t="s">
        <v>194</v>
      </c>
      <c r="F5" s="13">
        <v>442</v>
      </c>
      <c r="G5" s="14">
        <v>20</v>
      </c>
      <c r="H5" s="15">
        <v>24</v>
      </c>
      <c r="I5" s="14">
        <v>40</v>
      </c>
      <c r="J5" s="15">
        <v>20</v>
      </c>
      <c r="K5" s="14">
        <v>20</v>
      </c>
      <c r="L5" s="15">
        <v>0</v>
      </c>
      <c r="M5" s="17">
        <v>0</v>
      </c>
      <c r="N5" s="18">
        <v>63</v>
      </c>
      <c r="P5" s="19" t="s">
        <v>93</v>
      </c>
    </row>
    <row r="6" spans="1:32" x14ac:dyDescent="0.15">
      <c r="A6" s="12" t="s">
        <v>146</v>
      </c>
      <c r="B6" s="12">
        <v>60</v>
      </c>
      <c r="C6" s="12" t="s">
        <v>117</v>
      </c>
      <c r="D6" s="12">
        <v>1</v>
      </c>
      <c r="E6" s="12" t="s">
        <v>198</v>
      </c>
      <c r="F6" s="13">
        <v>342</v>
      </c>
      <c r="G6" s="14">
        <v>42</v>
      </c>
      <c r="H6" s="15">
        <v>21</v>
      </c>
      <c r="I6" s="14">
        <v>21</v>
      </c>
      <c r="J6" s="15">
        <v>21</v>
      </c>
      <c r="K6" s="14">
        <v>0</v>
      </c>
      <c r="L6" s="15">
        <v>0</v>
      </c>
      <c r="M6" s="17">
        <v>0</v>
      </c>
      <c r="N6" s="18">
        <v>0</v>
      </c>
      <c r="P6" s="19" t="s">
        <v>94</v>
      </c>
    </row>
    <row r="7" spans="1:32" x14ac:dyDescent="0.15">
      <c r="A7" s="12" t="s">
        <v>146</v>
      </c>
      <c r="B7" s="12">
        <v>60</v>
      </c>
      <c r="C7" s="12" t="s">
        <v>193</v>
      </c>
      <c r="D7" s="12">
        <v>1</v>
      </c>
      <c r="E7" s="12" t="s">
        <v>198</v>
      </c>
      <c r="F7" s="13">
        <v>342</v>
      </c>
      <c r="G7" s="14">
        <v>21</v>
      </c>
      <c r="H7" s="15">
        <v>21</v>
      </c>
      <c r="I7" s="14">
        <v>42</v>
      </c>
      <c r="J7" s="15">
        <v>42</v>
      </c>
      <c r="K7" s="14">
        <v>21</v>
      </c>
      <c r="L7" s="15">
        <v>0</v>
      </c>
      <c r="M7" s="17">
        <v>0</v>
      </c>
      <c r="N7" s="18">
        <v>0</v>
      </c>
      <c r="O7" s="14" t="s">
        <v>134</v>
      </c>
      <c r="P7" s="19"/>
    </row>
    <row r="8" spans="1:32" s="20" customFormat="1" x14ac:dyDescent="0.15">
      <c r="A8" s="20" t="s">
        <v>110</v>
      </c>
      <c r="D8" s="20">
        <f>SUM(D2:D5)</f>
        <v>70</v>
      </c>
      <c r="F8" s="20">
        <f>SUM(F2:F7)</f>
        <v>3769</v>
      </c>
      <c r="G8" s="20">
        <f t="shared" ref="G8:N8" si="0">SUM(G2:G5)</f>
        <v>124</v>
      </c>
      <c r="H8" s="20">
        <f t="shared" si="0"/>
        <v>111</v>
      </c>
      <c r="I8" s="20">
        <f t="shared" si="0"/>
        <v>123</v>
      </c>
      <c r="J8" s="20">
        <f t="shared" si="0"/>
        <v>124</v>
      </c>
      <c r="K8" s="20">
        <f t="shared" si="0"/>
        <v>62</v>
      </c>
      <c r="L8" s="21"/>
      <c r="M8" s="20">
        <f t="shared" si="0"/>
        <v>0</v>
      </c>
      <c r="N8" s="20">
        <f t="shared" si="0"/>
        <v>131</v>
      </c>
    </row>
    <row r="9" spans="1:32" s="20" customFormat="1" x14ac:dyDescent="0.15">
      <c r="A9" s="20" t="s">
        <v>216</v>
      </c>
      <c r="D9" s="20">
        <f>SUM(D6:D7)</f>
        <v>2</v>
      </c>
      <c r="F9" s="20">
        <f>SUM(F6:F7)</f>
        <v>684</v>
      </c>
      <c r="G9" s="20">
        <f t="shared" ref="G9:N9" si="1">SUM(G6:G7)</f>
        <v>63</v>
      </c>
      <c r="H9" s="20">
        <f t="shared" si="1"/>
        <v>42</v>
      </c>
      <c r="I9" s="20">
        <f t="shared" si="1"/>
        <v>63</v>
      </c>
      <c r="J9" s="20">
        <f t="shared" si="1"/>
        <v>63</v>
      </c>
      <c r="K9" s="20">
        <f t="shared" si="1"/>
        <v>21</v>
      </c>
      <c r="L9" s="21"/>
      <c r="M9" s="20">
        <f t="shared" si="1"/>
        <v>0</v>
      </c>
      <c r="N9" s="20">
        <f t="shared" si="1"/>
        <v>0</v>
      </c>
    </row>
    <row r="10" spans="1:32" s="20" customFormat="1" x14ac:dyDescent="0.15">
      <c r="A10" s="20" t="s">
        <v>111</v>
      </c>
      <c r="F10" s="20">
        <f>SUM(F2:F7)</f>
        <v>3769</v>
      </c>
      <c r="G10" s="20">
        <f t="shared" ref="G10:N10" si="2">SUM(G2:G7)</f>
        <v>187</v>
      </c>
      <c r="H10" s="20">
        <f t="shared" si="2"/>
        <v>153</v>
      </c>
      <c r="I10" s="20">
        <f t="shared" si="2"/>
        <v>186</v>
      </c>
      <c r="J10" s="20">
        <f t="shared" si="2"/>
        <v>187</v>
      </c>
      <c r="K10" s="20">
        <f t="shared" si="2"/>
        <v>83</v>
      </c>
      <c r="L10" s="21"/>
      <c r="M10" s="20">
        <f t="shared" si="2"/>
        <v>0</v>
      </c>
      <c r="N10" s="20">
        <f t="shared" si="2"/>
        <v>131</v>
      </c>
    </row>
    <row r="13" spans="1:32" x14ac:dyDescent="0.15">
      <c r="A13" s="12" t="s">
        <v>87</v>
      </c>
      <c r="B13" s="12">
        <v>65</v>
      </c>
      <c r="C13" s="12" t="s">
        <v>210</v>
      </c>
      <c r="D13" s="12">
        <v>15</v>
      </c>
      <c r="E13" s="12" t="s">
        <v>200</v>
      </c>
      <c r="F13" s="13">
        <v>478</v>
      </c>
      <c r="G13" s="14">
        <v>22</v>
      </c>
      <c r="H13" s="15">
        <v>27</v>
      </c>
      <c r="I13" s="14">
        <v>36</v>
      </c>
      <c r="J13" s="15">
        <v>9</v>
      </c>
      <c r="K13" s="14">
        <v>22</v>
      </c>
      <c r="M13" s="17">
        <v>0</v>
      </c>
      <c r="N13" s="18">
        <v>75</v>
      </c>
      <c r="P13" s="19" t="s">
        <v>95</v>
      </c>
    </row>
    <row r="14" spans="1:32" x14ac:dyDescent="0.15">
      <c r="A14" s="12" t="s">
        <v>87</v>
      </c>
      <c r="B14" s="12">
        <v>65</v>
      </c>
      <c r="C14" s="12" t="s">
        <v>117</v>
      </c>
      <c r="D14" s="12">
        <v>20</v>
      </c>
      <c r="E14" s="12" t="s">
        <v>200</v>
      </c>
      <c r="F14" s="13">
        <v>358</v>
      </c>
      <c r="G14" s="14">
        <v>36</v>
      </c>
      <c r="H14" s="15">
        <v>9</v>
      </c>
      <c r="I14" s="14">
        <v>22</v>
      </c>
      <c r="J14" s="15">
        <v>22</v>
      </c>
      <c r="K14" s="14">
        <v>0</v>
      </c>
      <c r="M14" s="17">
        <v>0</v>
      </c>
      <c r="N14" s="18">
        <v>0</v>
      </c>
      <c r="P14" s="19" t="s">
        <v>96</v>
      </c>
    </row>
    <row r="15" spans="1:32" x14ac:dyDescent="0.15">
      <c r="A15" s="12" t="s">
        <v>87</v>
      </c>
      <c r="B15" s="12">
        <v>65</v>
      </c>
      <c r="C15" s="12" t="s">
        <v>193</v>
      </c>
      <c r="D15" s="12">
        <v>25</v>
      </c>
      <c r="E15" s="12" t="s">
        <v>200</v>
      </c>
      <c r="F15" s="13">
        <v>358</v>
      </c>
      <c r="G15" s="14">
        <v>22</v>
      </c>
      <c r="H15" s="15">
        <v>22</v>
      </c>
      <c r="I15" s="14">
        <v>45</v>
      </c>
      <c r="J15" s="15">
        <v>22</v>
      </c>
      <c r="K15" s="14">
        <v>22</v>
      </c>
      <c r="M15" s="17">
        <v>0</v>
      </c>
      <c r="N15" s="18">
        <v>0</v>
      </c>
      <c r="O15" s="14" t="s">
        <v>127</v>
      </c>
      <c r="P15" s="19" t="s">
        <v>212</v>
      </c>
    </row>
    <row r="16" spans="1:32" s="20" customFormat="1" x14ac:dyDescent="0.15">
      <c r="A16" s="20" t="s">
        <v>215</v>
      </c>
      <c r="D16" s="20">
        <f>SUM(D13:D15)</f>
        <v>60</v>
      </c>
      <c r="F16" s="20">
        <f>SUM(F13:F15)</f>
        <v>1194</v>
      </c>
      <c r="G16" s="20">
        <f t="shared" ref="G16:N16" si="3">SUM(G13:G15)</f>
        <v>80</v>
      </c>
      <c r="H16" s="20">
        <f t="shared" si="3"/>
        <v>58</v>
      </c>
      <c r="I16" s="20">
        <f t="shared" si="3"/>
        <v>103</v>
      </c>
      <c r="J16" s="20">
        <f t="shared" si="3"/>
        <v>53</v>
      </c>
      <c r="K16" s="20">
        <f t="shared" si="3"/>
        <v>44</v>
      </c>
      <c r="L16" s="21"/>
      <c r="M16" s="20">
        <f t="shared" si="3"/>
        <v>0</v>
      </c>
      <c r="N16" s="20">
        <f t="shared" si="3"/>
        <v>75</v>
      </c>
    </row>
    <row r="19" spans="1:16" x14ac:dyDescent="0.15">
      <c r="A19" s="12" t="s">
        <v>88</v>
      </c>
      <c r="B19" s="12">
        <v>58</v>
      </c>
      <c r="C19" s="12" t="s">
        <v>117</v>
      </c>
      <c r="D19" s="12">
        <v>15</v>
      </c>
      <c r="E19" s="12" t="s">
        <v>194</v>
      </c>
      <c r="F19" s="13">
        <v>326</v>
      </c>
      <c r="G19" s="14">
        <v>19</v>
      </c>
      <c r="H19" s="15">
        <v>19</v>
      </c>
      <c r="I19" s="14">
        <v>39</v>
      </c>
      <c r="J19" s="15">
        <v>39</v>
      </c>
      <c r="K19" s="14">
        <v>0</v>
      </c>
      <c r="M19" s="17">
        <v>0</v>
      </c>
      <c r="N19" s="18">
        <v>0</v>
      </c>
      <c r="P19" s="14" t="s">
        <v>179</v>
      </c>
    </row>
    <row r="20" spans="1:16" x14ac:dyDescent="0.15">
      <c r="A20" s="12" t="s">
        <v>89</v>
      </c>
      <c r="B20" s="12">
        <v>58</v>
      </c>
      <c r="C20" s="12" t="s">
        <v>193</v>
      </c>
      <c r="D20" s="12">
        <v>15</v>
      </c>
      <c r="E20" s="12" t="s">
        <v>194</v>
      </c>
      <c r="F20" s="13">
        <v>326</v>
      </c>
      <c r="G20" s="14">
        <v>39</v>
      </c>
      <c r="H20" s="15">
        <v>19</v>
      </c>
      <c r="I20" s="14">
        <v>19</v>
      </c>
      <c r="J20" s="15">
        <v>0</v>
      </c>
      <c r="K20" s="14">
        <v>0</v>
      </c>
      <c r="M20" s="17">
        <v>0</v>
      </c>
      <c r="N20" s="18">
        <v>0</v>
      </c>
      <c r="P20" s="14" t="s">
        <v>179</v>
      </c>
    </row>
    <row r="21" spans="1:16" s="20" customFormat="1" x14ac:dyDescent="0.15">
      <c r="A21" s="20" t="s">
        <v>203</v>
      </c>
      <c r="D21" s="20">
        <f>SUM(D19:D20)</f>
        <v>30</v>
      </c>
      <c r="F21" s="20">
        <f>SUM(F19:F20)</f>
        <v>652</v>
      </c>
      <c r="G21" s="20">
        <f t="shared" ref="G21:N21" si="4">SUM(G19:G20)</f>
        <v>58</v>
      </c>
      <c r="H21" s="20">
        <f t="shared" si="4"/>
        <v>38</v>
      </c>
      <c r="I21" s="20">
        <f t="shared" si="4"/>
        <v>58</v>
      </c>
      <c r="J21" s="20">
        <f t="shared" si="4"/>
        <v>39</v>
      </c>
      <c r="K21" s="20">
        <f t="shared" si="4"/>
        <v>0</v>
      </c>
      <c r="L21" s="21"/>
      <c r="M21" s="20">
        <f t="shared" si="4"/>
        <v>0</v>
      </c>
      <c r="N21" s="20">
        <f t="shared" si="4"/>
        <v>0</v>
      </c>
    </row>
    <row r="24" spans="1:16" x14ac:dyDescent="0.15">
      <c r="A24" s="12" t="s">
        <v>178</v>
      </c>
      <c r="B24" s="12">
        <v>60</v>
      </c>
      <c r="C24" s="12" t="s">
        <v>112</v>
      </c>
      <c r="D24" s="12">
        <v>0</v>
      </c>
      <c r="F24" s="13">
        <v>1105</v>
      </c>
      <c r="G24" s="14">
        <v>40</v>
      </c>
      <c r="H24" s="15">
        <v>20</v>
      </c>
      <c r="I24" s="14">
        <v>40</v>
      </c>
      <c r="J24" s="15">
        <v>0</v>
      </c>
      <c r="K24" s="14">
        <v>20</v>
      </c>
      <c r="M24" s="17">
        <v>0</v>
      </c>
      <c r="N24" s="18">
        <v>79</v>
      </c>
      <c r="P24" s="14" t="s">
        <v>179</v>
      </c>
    </row>
    <row r="25" spans="1:16" x14ac:dyDescent="0.15">
      <c r="A25" s="12" t="s">
        <v>178</v>
      </c>
      <c r="B25" s="12">
        <v>60</v>
      </c>
      <c r="C25" s="12" t="s">
        <v>113</v>
      </c>
      <c r="D25" s="12">
        <v>0</v>
      </c>
      <c r="F25" s="13">
        <v>921</v>
      </c>
      <c r="G25" s="14">
        <v>20</v>
      </c>
      <c r="H25" s="15">
        <v>40</v>
      </c>
      <c r="I25" s="14">
        <v>0</v>
      </c>
      <c r="J25" s="15">
        <v>20</v>
      </c>
      <c r="K25" s="14">
        <v>20</v>
      </c>
      <c r="M25" s="17">
        <v>0</v>
      </c>
      <c r="N25" s="18">
        <v>0</v>
      </c>
      <c r="O25" s="19" t="s">
        <v>182</v>
      </c>
      <c r="P25" s="14" t="s">
        <v>179</v>
      </c>
    </row>
    <row r="26" spans="1:16" x14ac:dyDescent="0.15">
      <c r="A26" s="12" t="s">
        <v>178</v>
      </c>
      <c r="B26" s="12">
        <v>60</v>
      </c>
      <c r="C26" s="12" t="s">
        <v>115</v>
      </c>
      <c r="D26" s="12">
        <v>0</v>
      </c>
      <c r="F26" s="13">
        <v>552</v>
      </c>
      <c r="G26" s="14">
        <v>40</v>
      </c>
      <c r="H26" s="15">
        <v>20</v>
      </c>
      <c r="I26" s="14">
        <v>20</v>
      </c>
      <c r="J26" s="15">
        <v>0</v>
      </c>
      <c r="K26" s="14">
        <v>0</v>
      </c>
      <c r="M26" s="17">
        <v>176</v>
      </c>
      <c r="N26" s="18">
        <v>0</v>
      </c>
      <c r="O26" s="19" t="s">
        <v>183</v>
      </c>
      <c r="P26" s="14" t="s">
        <v>179</v>
      </c>
    </row>
    <row r="27" spans="1:16" x14ac:dyDescent="0.15">
      <c r="A27" s="12" t="s">
        <v>178</v>
      </c>
      <c r="B27" s="12">
        <v>60</v>
      </c>
      <c r="C27" s="12" t="s">
        <v>116</v>
      </c>
      <c r="D27" s="12">
        <v>0</v>
      </c>
      <c r="F27" s="13">
        <v>442</v>
      </c>
      <c r="G27" s="14">
        <v>20</v>
      </c>
      <c r="H27" s="15">
        <v>40</v>
      </c>
      <c r="I27" s="14">
        <v>40</v>
      </c>
      <c r="J27" s="15">
        <v>0</v>
      </c>
      <c r="K27" s="14">
        <v>20</v>
      </c>
      <c r="M27" s="17">
        <v>0</v>
      </c>
      <c r="N27" s="18">
        <v>79</v>
      </c>
      <c r="P27" s="14" t="s">
        <v>179</v>
      </c>
    </row>
    <row r="28" spans="1:16" x14ac:dyDescent="0.15">
      <c r="A28" s="12" t="s">
        <v>178</v>
      </c>
      <c r="B28" s="12">
        <v>60</v>
      </c>
      <c r="C28" s="12" t="s">
        <v>117</v>
      </c>
      <c r="D28" s="12">
        <v>0</v>
      </c>
      <c r="F28" s="13">
        <v>331</v>
      </c>
      <c r="G28" s="14">
        <v>40</v>
      </c>
      <c r="H28" s="15">
        <v>20</v>
      </c>
      <c r="I28" s="14">
        <v>20</v>
      </c>
      <c r="J28" s="15">
        <v>0</v>
      </c>
      <c r="K28" s="14">
        <v>40</v>
      </c>
      <c r="M28" s="17">
        <v>0</v>
      </c>
      <c r="N28" s="18">
        <v>79</v>
      </c>
      <c r="P28" s="14" t="s">
        <v>179</v>
      </c>
    </row>
    <row r="29" spans="1:16" x14ac:dyDescent="0.15">
      <c r="A29" s="12" t="s">
        <v>178</v>
      </c>
      <c r="B29" s="12">
        <v>60</v>
      </c>
      <c r="C29" s="12" t="s">
        <v>193</v>
      </c>
      <c r="D29" s="12">
        <v>0</v>
      </c>
      <c r="F29" s="13">
        <v>331</v>
      </c>
      <c r="G29" s="14">
        <v>20</v>
      </c>
      <c r="H29" s="15">
        <v>20</v>
      </c>
      <c r="I29" s="14">
        <v>40</v>
      </c>
      <c r="J29" s="15">
        <v>0</v>
      </c>
      <c r="K29" s="14">
        <v>0</v>
      </c>
      <c r="M29" s="17">
        <v>176</v>
      </c>
      <c r="N29" s="18">
        <v>0</v>
      </c>
      <c r="O29" s="19" t="s">
        <v>185</v>
      </c>
    </row>
    <row r="30" spans="1:16" s="20" customFormat="1" x14ac:dyDescent="0.15">
      <c r="A30" s="20" t="s">
        <v>184</v>
      </c>
      <c r="F30" s="20">
        <f>SUM(F24:F29)</f>
        <v>3682</v>
      </c>
      <c r="G30" s="20">
        <f t="shared" ref="G30:N30" si="5">SUM(G24:G29)</f>
        <v>180</v>
      </c>
      <c r="H30" s="20">
        <f t="shared" si="5"/>
        <v>160</v>
      </c>
      <c r="I30" s="20">
        <f t="shared" si="5"/>
        <v>160</v>
      </c>
      <c r="J30" s="20">
        <f t="shared" si="5"/>
        <v>20</v>
      </c>
      <c r="K30" s="20">
        <f t="shared" si="5"/>
        <v>100</v>
      </c>
      <c r="L30" s="21"/>
      <c r="M30" s="20">
        <f t="shared" si="5"/>
        <v>352</v>
      </c>
      <c r="N30" s="20">
        <f t="shared" si="5"/>
        <v>237</v>
      </c>
    </row>
    <row r="33" spans="1:16" x14ac:dyDescent="0.15">
      <c r="A33" s="12" t="s">
        <v>146</v>
      </c>
      <c r="B33" s="12">
        <v>59</v>
      </c>
      <c r="C33" s="12" t="s">
        <v>112</v>
      </c>
      <c r="D33" s="12">
        <v>25</v>
      </c>
      <c r="E33" s="12" t="s">
        <v>194</v>
      </c>
      <c r="F33" s="13">
        <v>1123</v>
      </c>
      <c r="G33" s="14">
        <v>41</v>
      </c>
      <c r="H33" s="15">
        <v>20</v>
      </c>
      <c r="I33" s="14">
        <v>41</v>
      </c>
      <c r="J33" s="15">
        <v>41</v>
      </c>
      <c r="K33" s="14">
        <v>0</v>
      </c>
      <c r="L33" s="15">
        <v>0</v>
      </c>
      <c r="M33" s="17">
        <v>0</v>
      </c>
      <c r="N33" s="18">
        <v>0</v>
      </c>
      <c r="P33" s="19" t="s">
        <v>90</v>
      </c>
    </row>
    <row r="34" spans="1:16" x14ac:dyDescent="0.15">
      <c r="A34" s="12" t="s">
        <v>146</v>
      </c>
      <c r="B34" s="12">
        <v>60</v>
      </c>
      <c r="C34" s="12" t="s">
        <v>113</v>
      </c>
      <c r="D34" s="12">
        <v>25</v>
      </c>
      <c r="E34" s="12" t="s">
        <v>194</v>
      </c>
      <c r="F34" s="13">
        <v>950</v>
      </c>
      <c r="G34" s="14">
        <v>21</v>
      </c>
      <c r="H34" s="15">
        <v>25</v>
      </c>
      <c r="I34" s="14">
        <v>21</v>
      </c>
      <c r="J34" s="15">
        <v>42</v>
      </c>
      <c r="K34" s="14">
        <v>21</v>
      </c>
      <c r="L34" s="15">
        <v>0</v>
      </c>
      <c r="M34" s="17">
        <v>0</v>
      </c>
      <c r="N34" s="18">
        <v>68</v>
      </c>
      <c r="O34" s="14" t="s">
        <v>133</v>
      </c>
      <c r="P34" s="19" t="s">
        <v>91</v>
      </c>
    </row>
    <row r="35" spans="1:16" x14ac:dyDescent="0.15">
      <c r="A35" s="12" t="s">
        <v>146</v>
      </c>
      <c r="B35" s="12">
        <v>60</v>
      </c>
      <c r="C35" s="12" t="s">
        <v>115</v>
      </c>
      <c r="D35" s="12">
        <v>10</v>
      </c>
      <c r="E35" s="12" t="s">
        <v>194</v>
      </c>
      <c r="F35" s="13">
        <v>570</v>
      </c>
      <c r="G35" s="14">
        <v>42</v>
      </c>
      <c r="H35" s="15">
        <v>42</v>
      </c>
      <c r="I35" s="14">
        <v>21</v>
      </c>
      <c r="J35" s="15">
        <v>21</v>
      </c>
      <c r="K35" s="14">
        <v>21</v>
      </c>
      <c r="L35" s="15">
        <v>0</v>
      </c>
      <c r="M35" s="17">
        <v>0</v>
      </c>
      <c r="N35" s="18">
        <v>0</v>
      </c>
      <c r="P35" s="14" t="s">
        <v>97</v>
      </c>
    </row>
    <row r="36" spans="1:16" x14ac:dyDescent="0.15">
      <c r="A36" s="12" t="s">
        <v>87</v>
      </c>
      <c r="B36" s="12">
        <v>65</v>
      </c>
      <c r="C36" s="12" t="s">
        <v>210</v>
      </c>
      <c r="D36" s="12">
        <v>15</v>
      </c>
      <c r="E36" s="12" t="s">
        <v>200</v>
      </c>
      <c r="F36" s="13">
        <v>478</v>
      </c>
      <c r="G36" s="14">
        <v>22</v>
      </c>
      <c r="H36" s="15">
        <v>27</v>
      </c>
      <c r="I36" s="14">
        <v>36</v>
      </c>
      <c r="J36" s="15">
        <v>9</v>
      </c>
      <c r="K36" s="14">
        <v>22</v>
      </c>
      <c r="M36" s="17">
        <v>0</v>
      </c>
      <c r="N36" s="18">
        <v>75</v>
      </c>
      <c r="P36" s="46" t="s">
        <v>95</v>
      </c>
    </row>
    <row r="37" spans="1:16" x14ac:dyDescent="0.15">
      <c r="A37" s="12" t="s">
        <v>87</v>
      </c>
      <c r="B37" s="12">
        <v>65</v>
      </c>
      <c r="C37" s="12" t="s">
        <v>117</v>
      </c>
      <c r="D37" s="12">
        <v>20</v>
      </c>
      <c r="E37" s="12" t="s">
        <v>200</v>
      </c>
      <c r="F37" s="13">
        <v>358</v>
      </c>
      <c r="G37" s="14">
        <v>36</v>
      </c>
      <c r="H37" s="15">
        <v>9</v>
      </c>
      <c r="I37" s="14">
        <v>22</v>
      </c>
      <c r="J37" s="15">
        <v>22</v>
      </c>
      <c r="K37" s="14">
        <v>0</v>
      </c>
      <c r="M37" s="17">
        <v>0</v>
      </c>
      <c r="N37" s="18">
        <v>0</v>
      </c>
      <c r="P37" s="19" t="s">
        <v>96</v>
      </c>
    </row>
    <row r="38" spans="1:16" x14ac:dyDescent="0.15">
      <c r="A38" s="12" t="s">
        <v>87</v>
      </c>
      <c r="B38" s="12">
        <v>65</v>
      </c>
      <c r="C38" s="12" t="s">
        <v>193</v>
      </c>
      <c r="D38" s="12">
        <v>25</v>
      </c>
      <c r="E38" s="12" t="s">
        <v>200</v>
      </c>
      <c r="F38" s="13">
        <v>358</v>
      </c>
      <c r="G38" s="14">
        <v>22</v>
      </c>
      <c r="H38" s="15">
        <v>22</v>
      </c>
      <c r="I38" s="14">
        <v>45</v>
      </c>
      <c r="J38" s="15">
        <v>22</v>
      </c>
      <c r="K38" s="14">
        <v>22</v>
      </c>
      <c r="M38" s="17">
        <v>0</v>
      </c>
      <c r="N38" s="18">
        <v>0</v>
      </c>
      <c r="O38" s="14" t="s">
        <v>127</v>
      </c>
      <c r="P38" s="19" t="s">
        <v>212</v>
      </c>
    </row>
    <row r="39" spans="1:16" s="20" customFormat="1" x14ac:dyDescent="0.15">
      <c r="A39" s="20" t="s">
        <v>187</v>
      </c>
      <c r="F39" s="20">
        <f>SUM(F33:F38)</f>
        <v>3837</v>
      </c>
      <c r="G39" s="20">
        <f t="shared" ref="G39:K39" si="6">SUM(G33:G38)</f>
        <v>184</v>
      </c>
      <c r="H39" s="20">
        <f t="shared" si="6"/>
        <v>145</v>
      </c>
      <c r="I39" s="20">
        <f t="shared" si="6"/>
        <v>186</v>
      </c>
      <c r="J39" s="20">
        <f t="shared" si="6"/>
        <v>157</v>
      </c>
      <c r="K39" s="20">
        <f t="shared" si="6"/>
        <v>86</v>
      </c>
      <c r="L39" s="21"/>
      <c r="M39" s="20">
        <f t="shared" ref="M39:N39" si="7">SUM(M33:M38)</f>
        <v>0</v>
      </c>
      <c r="N39" s="20">
        <f t="shared" si="7"/>
        <v>143</v>
      </c>
      <c r="O39" s="40"/>
      <c r="P39" s="45"/>
    </row>
    <row r="40" spans="1:16" s="20" customFormat="1" x14ac:dyDescent="0.15">
      <c r="G40" s="14">
        <v>20</v>
      </c>
      <c r="H40" s="15">
        <v>19</v>
      </c>
      <c r="I40" s="14"/>
      <c r="J40" s="15"/>
      <c r="K40" s="14"/>
      <c r="L40" s="22"/>
      <c r="M40" s="17"/>
      <c r="N40" s="18">
        <v>82</v>
      </c>
      <c r="O40" s="40" t="s">
        <v>233</v>
      </c>
      <c r="P40" s="45"/>
    </row>
    <row r="41" spans="1:16" s="20" customFormat="1" x14ac:dyDescent="0.15">
      <c r="G41" s="33">
        <f>SUM(G39:G40)</f>
        <v>204</v>
      </c>
      <c r="H41" s="33">
        <f t="shared" ref="H41:N41" si="8">SUM(H39:H40)</f>
        <v>164</v>
      </c>
      <c r="I41" s="33">
        <f t="shared" si="8"/>
        <v>186</v>
      </c>
      <c r="J41" s="33">
        <f t="shared" si="8"/>
        <v>157</v>
      </c>
      <c r="K41" s="33">
        <f t="shared" si="8"/>
        <v>86</v>
      </c>
      <c r="L41" s="33">
        <f t="shared" si="8"/>
        <v>0</v>
      </c>
      <c r="M41" s="33">
        <f t="shared" si="8"/>
        <v>0</v>
      </c>
      <c r="N41" s="33">
        <f t="shared" si="8"/>
        <v>225</v>
      </c>
      <c r="O41" s="42" t="s">
        <v>257</v>
      </c>
      <c r="P41" s="45"/>
    </row>
    <row r="43" spans="1:16" s="20" customFormat="1" x14ac:dyDescent="0.15">
      <c r="A43" s="20" t="s">
        <v>192</v>
      </c>
      <c r="G43" s="23"/>
      <c r="H43" s="24"/>
      <c r="I43" s="23"/>
      <c r="J43" s="24"/>
      <c r="K43" s="23"/>
      <c r="L43" s="25"/>
      <c r="M43" s="27"/>
      <c r="N43" s="28"/>
      <c r="O43" s="23"/>
      <c r="P43" s="23"/>
    </row>
    <row r="44" spans="1:16" s="20" customFormat="1" x14ac:dyDescent="0.15">
      <c r="A44" s="20" t="s">
        <v>188</v>
      </c>
      <c r="F44" s="20">
        <f>F39-F30</f>
        <v>155</v>
      </c>
      <c r="G44" s="20">
        <f>G41-G30</f>
        <v>24</v>
      </c>
      <c r="H44" s="20">
        <f t="shared" ref="H44:N44" si="9">H41-H30</f>
        <v>4</v>
      </c>
      <c r="I44" s="20">
        <f t="shared" si="9"/>
        <v>26</v>
      </c>
      <c r="J44" s="20">
        <f t="shared" si="9"/>
        <v>137</v>
      </c>
      <c r="K44" s="20">
        <f t="shared" si="9"/>
        <v>-14</v>
      </c>
      <c r="L44" s="20">
        <f t="shared" si="9"/>
        <v>0</v>
      </c>
      <c r="M44" s="20">
        <f t="shared" si="9"/>
        <v>-352</v>
      </c>
      <c r="N44" s="20">
        <f t="shared" si="9"/>
        <v>-12</v>
      </c>
      <c r="O44" s="20" t="s">
        <v>98</v>
      </c>
      <c r="P44" s="20" t="s">
        <v>100</v>
      </c>
    </row>
    <row r="45" spans="1:16" s="13" customFormat="1" x14ac:dyDescent="0.15">
      <c r="L45" s="37"/>
      <c r="O45" s="61" t="s">
        <v>99</v>
      </c>
    </row>
    <row r="46" spans="1:16" x14ac:dyDescent="0.15">
      <c r="C46" s="29"/>
    </row>
    <row r="47" spans="1:16" x14ac:dyDescent="0.15">
      <c r="C47" s="29"/>
    </row>
    <row r="48" spans="1:16" x14ac:dyDescent="0.15">
      <c r="A48" s="30" t="s">
        <v>285</v>
      </c>
      <c r="B48" s="31">
        <v>65</v>
      </c>
      <c r="C48" s="31" t="s">
        <v>112</v>
      </c>
      <c r="D48" s="31" t="s">
        <v>235</v>
      </c>
      <c r="E48" s="31" t="s">
        <v>225</v>
      </c>
      <c r="F48" s="13">
        <v>1260</v>
      </c>
      <c r="G48" s="14">
        <v>45</v>
      </c>
      <c r="H48" s="15">
        <v>22</v>
      </c>
      <c r="I48" s="14">
        <v>22</v>
      </c>
      <c r="O48" s="39" t="s">
        <v>292</v>
      </c>
      <c r="P48" s="19" t="s">
        <v>286</v>
      </c>
    </row>
    <row r="49" spans="1:16" x14ac:dyDescent="0.15">
      <c r="A49" s="30" t="s">
        <v>285</v>
      </c>
      <c r="B49" s="31">
        <v>65</v>
      </c>
      <c r="C49" s="31" t="s">
        <v>113</v>
      </c>
      <c r="D49" s="31" t="s">
        <v>235</v>
      </c>
      <c r="E49" s="31" t="s">
        <v>225</v>
      </c>
      <c r="F49" s="13">
        <v>1050</v>
      </c>
      <c r="G49" s="14">
        <v>9</v>
      </c>
      <c r="I49" s="14">
        <v>22</v>
      </c>
      <c r="J49" s="15">
        <v>36</v>
      </c>
      <c r="K49" s="14">
        <v>22</v>
      </c>
      <c r="O49" s="39"/>
      <c r="P49" s="19" t="s">
        <v>287</v>
      </c>
    </row>
    <row r="50" spans="1:16" x14ac:dyDescent="0.15">
      <c r="A50" s="30" t="s">
        <v>285</v>
      </c>
      <c r="B50" s="31">
        <v>65</v>
      </c>
      <c r="C50" s="31" t="s">
        <v>115</v>
      </c>
      <c r="D50" s="31" t="s">
        <v>235</v>
      </c>
      <c r="E50" s="31" t="s">
        <v>225</v>
      </c>
      <c r="F50" s="13">
        <v>630</v>
      </c>
      <c r="G50" s="14">
        <v>22</v>
      </c>
      <c r="I50" s="14">
        <v>22</v>
      </c>
      <c r="K50" s="14">
        <v>18</v>
      </c>
      <c r="M50" s="17">
        <v>126</v>
      </c>
      <c r="O50" s="40"/>
      <c r="P50" s="19" t="s">
        <v>289</v>
      </c>
    </row>
    <row r="51" spans="1:16" x14ac:dyDescent="0.15">
      <c r="A51" s="30" t="s">
        <v>285</v>
      </c>
      <c r="B51" s="31">
        <v>65</v>
      </c>
      <c r="C51" s="31" t="s">
        <v>116</v>
      </c>
      <c r="D51" s="31" t="s">
        <v>235</v>
      </c>
      <c r="E51" s="31" t="s">
        <v>225</v>
      </c>
      <c r="F51" s="13">
        <v>504</v>
      </c>
      <c r="G51" s="14">
        <v>22</v>
      </c>
      <c r="H51" s="15">
        <v>27</v>
      </c>
      <c r="I51" s="14">
        <v>22</v>
      </c>
      <c r="K51" s="14">
        <v>22</v>
      </c>
      <c r="O51" s="39"/>
      <c r="P51" s="19" t="s">
        <v>288</v>
      </c>
    </row>
    <row r="52" spans="1:16" x14ac:dyDescent="0.15">
      <c r="A52" s="30" t="s">
        <v>285</v>
      </c>
      <c r="B52" s="31">
        <v>65</v>
      </c>
      <c r="C52" s="31" t="s">
        <v>117</v>
      </c>
      <c r="D52" s="31" t="s">
        <v>235</v>
      </c>
      <c r="E52" s="31" t="s">
        <v>225</v>
      </c>
      <c r="F52" s="13">
        <v>378</v>
      </c>
      <c r="G52" s="14">
        <v>36</v>
      </c>
      <c r="I52" s="14">
        <v>22</v>
      </c>
      <c r="K52" s="14">
        <v>18</v>
      </c>
      <c r="O52" s="39" t="s">
        <v>292</v>
      </c>
      <c r="P52" s="19" t="s">
        <v>290</v>
      </c>
    </row>
    <row r="53" spans="1:16" x14ac:dyDescent="0.15">
      <c r="A53" s="30" t="s">
        <v>285</v>
      </c>
      <c r="B53" s="31">
        <v>65</v>
      </c>
      <c r="C53" s="31" t="s">
        <v>193</v>
      </c>
      <c r="D53" s="31" t="s">
        <v>235</v>
      </c>
      <c r="E53" s="31" t="s">
        <v>225</v>
      </c>
      <c r="F53" s="13">
        <v>378</v>
      </c>
      <c r="G53" s="14">
        <v>22</v>
      </c>
      <c r="H53" s="15">
        <v>28</v>
      </c>
      <c r="J53" s="15">
        <v>9</v>
      </c>
      <c r="M53" s="17">
        <v>211</v>
      </c>
      <c r="O53" s="40"/>
      <c r="P53" s="19" t="s">
        <v>291</v>
      </c>
    </row>
    <row r="54" spans="1:16" x14ac:dyDescent="0.15">
      <c r="A54" s="31"/>
      <c r="B54" s="31"/>
      <c r="C54" s="31"/>
      <c r="D54" s="31"/>
      <c r="E54" s="31"/>
      <c r="F54" s="20">
        <f>SUM(F48:F53)</f>
        <v>4200</v>
      </c>
      <c r="G54" s="20">
        <f t="shared" ref="G54:K54" si="10">SUM(G48:G53)</f>
        <v>156</v>
      </c>
      <c r="H54" s="20">
        <f t="shared" si="10"/>
        <v>77</v>
      </c>
      <c r="I54" s="20">
        <f t="shared" si="10"/>
        <v>110</v>
      </c>
      <c r="J54" s="20">
        <f t="shared" si="10"/>
        <v>45</v>
      </c>
      <c r="K54" s="20">
        <f t="shared" si="10"/>
        <v>80</v>
      </c>
      <c r="L54" s="21"/>
      <c r="M54" s="20">
        <f t="shared" ref="M54:N54" si="11">SUM(M48:M53)</f>
        <v>337</v>
      </c>
      <c r="N54" s="20">
        <f t="shared" si="11"/>
        <v>0</v>
      </c>
      <c r="O54" s="40"/>
    </row>
    <row r="55" spans="1:16" x14ac:dyDescent="0.15">
      <c r="A55" s="31"/>
      <c r="B55" s="31"/>
      <c r="C55" s="63"/>
      <c r="D55" s="31"/>
      <c r="E55" s="31"/>
      <c r="G55" s="14">
        <f>9+22+45</f>
        <v>76</v>
      </c>
      <c r="I55" s="14">
        <f>22+22+45</f>
        <v>89</v>
      </c>
      <c r="K55" s="14">
        <f>22</f>
        <v>22</v>
      </c>
      <c r="M55" s="17">
        <f>42</f>
        <v>42</v>
      </c>
      <c r="N55" s="18">
        <v>188</v>
      </c>
      <c r="O55" s="40" t="s">
        <v>233</v>
      </c>
    </row>
    <row r="56" spans="1:16" x14ac:dyDescent="0.15">
      <c r="A56" s="31"/>
      <c r="B56" s="31"/>
      <c r="C56" s="63"/>
      <c r="D56" s="31"/>
      <c r="E56" s="31"/>
      <c r="G56" s="33">
        <f>SUM(G54:G55)</f>
        <v>232</v>
      </c>
      <c r="H56" s="33">
        <f t="shared" ref="H56:N56" si="12">SUM(H54:H55)</f>
        <v>77</v>
      </c>
      <c r="I56" s="33">
        <f t="shared" si="12"/>
        <v>199</v>
      </c>
      <c r="J56" s="33">
        <f t="shared" si="12"/>
        <v>45</v>
      </c>
      <c r="K56" s="33">
        <f t="shared" si="12"/>
        <v>102</v>
      </c>
      <c r="L56" s="33">
        <f t="shared" si="12"/>
        <v>0</v>
      </c>
      <c r="M56" s="33">
        <f t="shared" si="12"/>
        <v>379</v>
      </c>
      <c r="N56" s="33">
        <f t="shared" si="12"/>
        <v>188</v>
      </c>
      <c r="O56" s="42" t="s">
        <v>257</v>
      </c>
    </row>
    <row r="57" spans="1:16" x14ac:dyDescent="0.15">
      <c r="A57" s="31"/>
      <c r="B57" s="31"/>
      <c r="C57" s="63"/>
      <c r="D57" s="31"/>
      <c r="E57" s="31"/>
      <c r="G57" s="45"/>
      <c r="H57" s="50"/>
      <c r="I57" s="45"/>
      <c r="J57" s="50"/>
      <c r="K57" s="45"/>
      <c r="L57" s="50"/>
      <c r="M57" s="52"/>
      <c r="N57" s="54"/>
      <c r="O57" s="40" t="s">
        <v>295</v>
      </c>
    </row>
    <row r="58" spans="1:16" x14ac:dyDescent="0.15">
      <c r="O58" s="14" t="s">
        <v>293</v>
      </c>
    </row>
    <row r="59" spans="1:16" x14ac:dyDescent="0.15">
      <c r="O59" s="14" t="s">
        <v>294</v>
      </c>
    </row>
    <row r="61" spans="1:16" x14ac:dyDescent="0.15">
      <c r="C61" s="29"/>
    </row>
    <row r="62" spans="1:16" x14ac:dyDescent="0.15">
      <c r="A62" s="30" t="s">
        <v>317</v>
      </c>
      <c r="B62" s="31">
        <v>65</v>
      </c>
      <c r="C62" s="31" t="s">
        <v>112</v>
      </c>
      <c r="D62" s="31" t="s">
        <v>235</v>
      </c>
      <c r="E62" s="31" t="s">
        <v>223</v>
      </c>
      <c r="F62" s="13">
        <v>1279</v>
      </c>
      <c r="G62" s="14">
        <v>46</v>
      </c>
      <c r="H62" s="15">
        <v>23</v>
      </c>
      <c r="K62" s="14">
        <v>23</v>
      </c>
      <c r="O62" s="39" t="s">
        <v>322</v>
      </c>
      <c r="P62" s="19" t="s">
        <v>270</v>
      </c>
    </row>
    <row r="63" spans="1:16" x14ac:dyDescent="0.15">
      <c r="A63" s="30" t="s">
        <v>317</v>
      </c>
      <c r="B63" s="31">
        <v>65</v>
      </c>
      <c r="C63" s="31" t="s">
        <v>113</v>
      </c>
      <c r="D63" s="31" t="s">
        <v>235</v>
      </c>
      <c r="E63" s="31" t="s">
        <v>223</v>
      </c>
      <c r="F63" s="13">
        <v>1066</v>
      </c>
      <c r="G63" s="14">
        <v>23</v>
      </c>
      <c r="H63" s="15">
        <v>46</v>
      </c>
      <c r="J63" s="15">
        <v>23</v>
      </c>
      <c r="N63" s="18">
        <v>194</v>
      </c>
      <c r="O63" s="39"/>
      <c r="P63" s="19"/>
    </row>
    <row r="64" spans="1:16" x14ac:dyDescent="0.15">
      <c r="A64" s="30" t="s">
        <v>317</v>
      </c>
      <c r="B64" s="31">
        <v>65</v>
      </c>
      <c r="C64" s="31" t="s">
        <v>115</v>
      </c>
      <c r="D64" s="31" t="s">
        <v>235</v>
      </c>
      <c r="E64" s="31" t="s">
        <v>223</v>
      </c>
      <c r="F64" s="13">
        <v>640</v>
      </c>
      <c r="G64" s="14">
        <v>46</v>
      </c>
      <c r="H64" s="15">
        <v>46</v>
      </c>
      <c r="K64" s="14">
        <v>23</v>
      </c>
      <c r="O64" s="39" t="s">
        <v>323</v>
      </c>
      <c r="P64" s="19" t="s">
        <v>318</v>
      </c>
    </row>
    <row r="65" spans="1:16" x14ac:dyDescent="0.15">
      <c r="A65" s="30" t="s">
        <v>317</v>
      </c>
      <c r="B65" s="31">
        <v>65</v>
      </c>
      <c r="C65" s="31" t="s">
        <v>116</v>
      </c>
      <c r="D65" s="31" t="s">
        <v>235</v>
      </c>
      <c r="E65" s="31" t="s">
        <v>223</v>
      </c>
      <c r="F65" s="13">
        <v>512</v>
      </c>
      <c r="G65" s="14">
        <v>23</v>
      </c>
      <c r="H65" s="15">
        <v>46</v>
      </c>
      <c r="I65" s="14">
        <v>46</v>
      </c>
      <c r="J65" s="15">
        <v>23</v>
      </c>
      <c r="O65" s="39"/>
      <c r="P65" s="36" t="s">
        <v>319</v>
      </c>
    </row>
    <row r="66" spans="1:16" x14ac:dyDescent="0.15">
      <c r="A66" s="30" t="s">
        <v>317</v>
      </c>
      <c r="B66" s="31">
        <v>65</v>
      </c>
      <c r="C66" s="31" t="s">
        <v>117</v>
      </c>
      <c r="D66" s="31" t="s">
        <v>235</v>
      </c>
      <c r="E66" s="31" t="s">
        <v>223</v>
      </c>
      <c r="F66" s="13">
        <v>384</v>
      </c>
      <c r="G66" s="14">
        <v>23</v>
      </c>
      <c r="H66" s="15">
        <v>23</v>
      </c>
      <c r="J66" s="15">
        <v>23</v>
      </c>
      <c r="K66" s="14">
        <v>46</v>
      </c>
      <c r="N66" s="18">
        <v>97</v>
      </c>
      <c r="O66" s="39"/>
      <c r="P66" s="19" t="s">
        <v>320</v>
      </c>
    </row>
    <row r="67" spans="1:16" x14ac:dyDescent="0.15">
      <c r="A67" s="30" t="s">
        <v>317</v>
      </c>
      <c r="B67" s="31">
        <v>65</v>
      </c>
      <c r="C67" s="31" t="s">
        <v>193</v>
      </c>
      <c r="D67" s="31" t="s">
        <v>235</v>
      </c>
      <c r="E67" s="31" t="s">
        <v>223</v>
      </c>
      <c r="F67" s="13">
        <v>384</v>
      </c>
      <c r="H67" s="15">
        <v>23</v>
      </c>
      <c r="I67" s="14">
        <v>23</v>
      </c>
      <c r="J67" s="15">
        <v>46</v>
      </c>
      <c r="K67" s="14">
        <v>23</v>
      </c>
      <c r="M67" s="17">
        <v>109</v>
      </c>
      <c r="O67" s="40"/>
      <c r="P67" s="36" t="s">
        <v>321</v>
      </c>
    </row>
    <row r="68" spans="1:16" x14ac:dyDescent="0.15">
      <c r="A68" s="31"/>
      <c r="B68" s="31"/>
      <c r="C68" s="31"/>
      <c r="D68" s="31"/>
      <c r="E68" s="31"/>
      <c r="F68" s="20">
        <f>SUM(F62:F67)</f>
        <v>4265</v>
      </c>
      <c r="G68" s="20">
        <f t="shared" ref="G68:K68" si="13">SUM(G62:G67)</f>
        <v>161</v>
      </c>
      <c r="H68" s="20">
        <f t="shared" si="13"/>
        <v>207</v>
      </c>
      <c r="I68" s="20">
        <f t="shared" si="13"/>
        <v>69</v>
      </c>
      <c r="J68" s="20">
        <f t="shared" si="13"/>
        <v>115</v>
      </c>
      <c r="K68" s="20">
        <f t="shared" si="13"/>
        <v>115</v>
      </c>
      <c r="L68" s="21"/>
      <c r="M68" s="20">
        <f t="shared" ref="M68:N68" si="14">SUM(M62:M67)</f>
        <v>109</v>
      </c>
      <c r="N68" s="20">
        <f t="shared" si="14"/>
        <v>291</v>
      </c>
      <c r="O68" s="40"/>
      <c r="P68" s="40"/>
    </row>
    <row r="69" spans="1:16" x14ac:dyDescent="0.15">
      <c r="A69" s="31"/>
      <c r="B69" s="31"/>
      <c r="C69" s="63"/>
      <c r="D69" s="31"/>
      <c r="E69" s="31"/>
      <c r="O69" s="40" t="s">
        <v>233</v>
      </c>
    </row>
    <row r="70" spans="1:16" x14ac:dyDescent="0.15">
      <c r="A70" s="31"/>
      <c r="B70" s="31"/>
      <c r="C70" s="63"/>
      <c r="D70" s="31"/>
      <c r="E70" s="31"/>
      <c r="G70" s="33">
        <f>SUM(G68:G69)</f>
        <v>161</v>
      </c>
      <c r="H70" s="33">
        <f t="shared" ref="H70:N70" si="15">SUM(H68:H69)</f>
        <v>207</v>
      </c>
      <c r="I70" s="33">
        <f t="shared" si="15"/>
        <v>69</v>
      </c>
      <c r="J70" s="33">
        <f t="shared" si="15"/>
        <v>115</v>
      </c>
      <c r="K70" s="33">
        <f t="shared" si="15"/>
        <v>115</v>
      </c>
      <c r="L70" s="33">
        <f t="shared" si="15"/>
        <v>0</v>
      </c>
      <c r="M70" s="33">
        <f t="shared" si="15"/>
        <v>109</v>
      </c>
      <c r="N70" s="33">
        <f t="shared" si="15"/>
        <v>291</v>
      </c>
      <c r="O70" s="42" t="s">
        <v>257</v>
      </c>
    </row>
    <row r="71" spans="1:16" x14ac:dyDescent="0.15">
      <c r="A71" s="31"/>
      <c r="B71" s="31"/>
      <c r="C71" s="63"/>
      <c r="D71" s="31"/>
      <c r="E71" s="31"/>
      <c r="G71" s="45"/>
      <c r="H71" s="50"/>
      <c r="I71" s="45"/>
      <c r="J71" s="50"/>
      <c r="K71" s="45"/>
      <c r="L71" s="50"/>
      <c r="M71" s="52"/>
      <c r="N71" s="54"/>
      <c r="O71" s="40" t="s">
        <v>295</v>
      </c>
    </row>
    <row r="72" spans="1:16" x14ac:dyDescent="0.15">
      <c r="O72" s="14" t="s">
        <v>293</v>
      </c>
    </row>
    <row r="73" spans="1:16" x14ac:dyDescent="0.15">
      <c r="O73" s="14" t="s">
        <v>294</v>
      </c>
    </row>
    <row r="76" spans="1:16" s="68" customFormat="1" x14ac:dyDescent="0.15">
      <c r="A76" s="66" t="s">
        <v>348</v>
      </c>
      <c r="F76" s="69"/>
      <c r="G76" s="70"/>
      <c r="H76" s="71"/>
      <c r="I76" s="70"/>
      <c r="J76" s="71"/>
      <c r="K76" s="70"/>
      <c r="L76" s="72"/>
      <c r="M76" s="74"/>
      <c r="N76" s="75"/>
      <c r="O76" s="70"/>
      <c r="P76" s="70"/>
    </row>
    <row r="77" spans="1:16" s="68" customFormat="1" x14ac:dyDescent="0.15">
      <c r="A77" s="67" t="s">
        <v>349</v>
      </c>
      <c r="F77" s="69"/>
      <c r="G77" s="70"/>
      <c r="H77" s="71"/>
      <c r="I77" s="70"/>
      <c r="J77" s="71"/>
      <c r="K77" s="70"/>
      <c r="L77" s="72"/>
      <c r="M77" s="74"/>
      <c r="N77" s="75"/>
      <c r="O77" s="70"/>
      <c r="P77" s="70"/>
    </row>
    <row r="78" spans="1:16" s="68" customFormat="1" x14ac:dyDescent="0.15">
      <c r="A78" s="67" t="s">
        <v>350</v>
      </c>
      <c r="F78" s="69"/>
      <c r="G78" s="70"/>
      <c r="H78" s="71"/>
      <c r="I78" s="70"/>
      <c r="J78" s="71"/>
      <c r="K78" s="70"/>
      <c r="L78" s="72"/>
      <c r="M78" s="74"/>
      <c r="N78" s="75"/>
      <c r="O78" s="70"/>
      <c r="P78" s="70"/>
    </row>
    <row r="79" spans="1:16" s="68" customFormat="1" x14ac:dyDescent="0.15">
      <c r="A79" s="67" t="s">
        <v>355</v>
      </c>
      <c r="F79" s="69"/>
      <c r="G79" s="70"/>
      <c r="H79" s="71"/>
      <c r="I79" s="70"/>
      <c r="J79" s="71"/>
      <c r="K79" s="70"/>
      <c r="L79" s="72"/>
      <c r="M79" s="74"/>
      <c r="N79" s="75"/>
      <c r="O79" s="70"/>
      <c r="P79" s="70"/>
    </row>
    <row r="80" spans="1:16" s="68" customFormat="1" x14ac:dyDescent="0.15">
      <c r="F80" s="69"/>
      <c r="G80" s="70"/>
      <c r="H80" s="71"/>
      <c r="I80" s="70"/>
      <c r="J80" s="71"/>
      <c r="K80" s="70"/>
      <c r="L80" s="72"/>
      <c r="M80" s="74"/>
      <c r="N80" s="75"/>
      <c r="O80" s="70"/>
      <c r="P80" s="70"/>
    </row>
    <row r="81" spans="1:16" s="68" customFormat="1" x14ac:dyDescent="0.15">
      <c r="A81" s="66" t="s">
        <v>351</v>
      </c>
      <c r="F81" s="69"/>
      <c r="G81" s="70"/>
      <c r="H81" s="71"/>
      <c r="I81" s="70"/>
      <c r="J81" s="71"/>
      <c r="K81" s="70"/>
      <c r="L81" s="72"/>
      <c r="M81" s="74"/>
      <c r="N81" s="75"/>
      <c r="O81" s="70"/>
      <c r="P81" s="70"/>
    </row>
    <row r="82" spans="1:16" s="68" customFormat="1" x14ac:dyDescent="0.15">
      <c r="A82" s="67" t="s">
        <v>340</v>
      </c>
      <c r="F82" s="69"/>
      <c r="G82" s="70"/>
      <c r="H82" s="71"/>
      <c r="I82" s="70"/>
      <c r="J82" s="71"/>
      <c r="K82" s="70"/>
      <c r="L82" s="72"/>
      <c r="M82" s="74"/>
      <c r="N82" s="75"/>
      <c r="O82" s="70"/>
      <c r="P82" s="70"/>
    </row>
    <row r="83" spans="1:16" s="68" customFormat="1" x14ac:dyDescent="0.15">
      <c r="A83" s="67" t="s">
        <v>352</v>
      </c>
      <c r="F83" s="69"/>
      <c r="G83" s="70"/>
      <c r="H83" s="71"/>
      <c r="I83" s="70"/>
      <c r="J83" s="71"/>
      <c r="K83" s="70"/>
      <c r="L83" s="72"/>
      <c r="M83" s="74"/>
      <c r="N83" s="75"/>
      <c r="O83" s="70"/>
      <c r="P83" s="70"/>
    </row>
    <row r="84" spans="1:16" s="68" customFormat="1" x14ac:dyDescent="0.15">
      <c r="A84" s="67" t="s">
        <v>341</v>
      </c>
      <c r="F84" s="69"/>
      <c r="G84" s="70"/>
      <c r="H84" s="71"/>
      <c r="I84" s="70"/>
      <c r="J84" s="71"/>
      <c r="K84" s="70"/>
      <c r="L84" s="72"/>
      <c r="M84" s="74"/>
      <c r="N84" s="75"/>
      <c r="O84" s="70"/>
      <c r="P84" s="70"/>
    </row>
    <row r="85" spans="1:16" x14ac:dyDescent="0.15">
      <c r="A85" s="65"/>
    </row>
    <row r="87" spans="1:16" s="77" customFormat="1" x14ac:dyDescent="0.15">
      <c r="A87" s="76" t="s">
        <v>347</v>
      </c>
      <c r="F87" s="78"/>
      <c r="G87" s="79"/>
      <c r="H87" s="80"/>
      <c r="I87" s="79"/>
      <c r="J87" s="80"/>
      <c r="K87" s="79"/>
      <c r="L87" s="81"/>
      <c r="M87" s="83"/>
      <c r="N87" s="84"/>
      <c r="O87" s="79"/>
      <c r="P87" s="79"/>
    </row>
    <row r="88" spans="1:16" s="77" customFormat="1" x14ac:dyDescent="0.15">
      <c r="A88" s="85" t="s">
        <v>343</v>
      </c>
      <c r="F88" s="78"/>
      <c r="G88" s="79"/>
      <c r="H88" s="80"/>
      <c r="I88" s="79"/>
      <c r="J88" s="80"/>
      <c r="K88" s="79"/>
      <c r="L88" s="81"/>
      <c r="M88" s="83"/>
      <c r="N88" s="84"/>
      <c r="O88" s="79"/>
      <c r="P88" s="79"/>
    </row>
    <row r="89" spans="1:16" s="77" customFormat="1" x14ac:dyDescent="0.15">
      <c r="A89" s="85" t="s">
        <v>344</v>
      </c>
      <c r="F89" s="78"/>
      <c r="G89" s="79"/>
      <c r="H89" s="80"/>
      <c r="I89" s="79"/>
      <c r="J89" s="80"/>
      <c r="K89" s="79"/>
      <c r="L89" s="81"/>
      <c r="M89" s="83"/>
      <c r="N89" s="84"/>
      <c r="O89" s="79"/>
      <c r="P89" s="79"/>
    </row>
    <row r="90" spans="1:16" s="77" customFormat="1" x14ac:dyDescent="0.15">
      <c r="A90" s="85" t="s">
        <v>354</v>
      </c>
      <c r="F90" s="78"/>
      <c r="G90" s="79"/>
      <c r="H90" s="80"/>
      <c r="I90" s="79"/>
      <c r="J90" s="80"/>
      <c r="K90" s="79"/>
      <c r="L90" s="81"/>
      <c r="M90" s="83"/>
      <c r="N90" s="84"/>
      <c r="O90" s="79"/>
      <c r="P90" s="79"/>
    </row>
    <row r="91" spans="1:16" s="77" customFormat="1" x14ac:dyDescent="0.15">
      <c r="F91" s="78"/>
      <c r="G91" s="79"/>
      <c r="H91" s="80"/>
      <c r="I91" s="79"/>
      <c r="J91" s="80"/>
      <c r="K91" s="79"/>
      <c r="L91" s="81"/>
      <c r="M91" s="83"/>
      <c r="N91" s="84"/>
      <c r="O91" s="79"/>
      <c r="P91" s="79"/>
    </row>
    <row r="92" spans="1:16" s="77" customFormat="1" x14ac:dyDescent="0.15">
      <c r="A92" s="76" t="s">
        <v>346</v>
      </c>
      <c r="F92" s="78"/>
      <c r="G92" s="79"/>
      <c r="H92" s="80"/>
      <c r="I92" s="79"/>
      <c r="J92" s="80"/>
      <c r="K92" s="79"/>
      <c r="L92" s="81"/>
      <c r="M92" s="83"/>
      <c r="N92" s="84"/>
      <c r="O92" s="79"/>
      <c r="P92" s="79"/>
    </row>
    <row r="93" spans="1:16" s="77" customFormat="1" x14ac:dyDescent="0.15">
      <c r="A93" s="85" t="s">
        <v>342</v>
      </c>
      <c r="F93" s="78"/>
      <c r="G93" s="79"/>
      <c r="H93" s="80"/>
      <c r="I93" s="79"/>
      <c r="J93" s="80"/>
      <c r="K93" s="79"/>
      <c r="L93" s="81"/>
      <c r="M93" s="83"/>
      <c r="N93" s="84"/>
      <c r="O93" s="79"/>
      <c r="P93" s="79"/>
    </row>
    <row r="94" spans="1:16" s="77" customFormat="1" x14ac:dyDescent="0.15">
      <c r="A94" s="85" t="s">
        <v>345</v>
      </c>
      <c r="F94" s="78"/>
      <c r="G94" s="79"/>
      <c r="H94" s="80"/>
      <c r="I94" s="79"/>
      <c r="J94" s="80"/>
      <c r="K94" s="79"/>
      <c r="L94" s="81"/>
      <c r="M94" s="83"/>
      <c r="N94" s="84"/>
      <c r="O94" s="79"/>
      <c r="P94" s="79"/>
    </row>
    <row r="95" spans="1:16" s="77" customFormat="1" x14ac:dyDescent="0.15">
      <c r="A95" s="85" t="s">
        <v>353</v>
      </c>
      <c r="F95" s="78"/>
      <c r="G95" s="79"/>
      <c r="H95" s="80"/>
      <c r="I95" s="79"/>
      <c r="J95" s="80"/>
      <c r="K95" s="79"/>
      <c r="L95" s="81"/>
      <c r="M95" s="83"/>
      <c r="N95" s="84"/>
      <c r="O95" s="79"/>
      <c r="P95" s="79"/>
    </row>
    <row r="99" spans="1:19" x14ac:dyDescent="0.15">
      <c r="A99" s="88" t="s">
        <v>317</v>
      </c>
      <c r="B99" s="12">
        <v>65</v>
      </c>
      <c r="C99" s="12" t="s">
        <v>112</v>
      </c>
      <c r="D99" s="12" t="s">
        <v>235</v>
      </c>
      <c r="E99" s="87" t="s">
        <v>223</v>
      </c>
      <c r="F99" s="13">
        <v>1279</v>
      </c>
      <c r="G99" s="14">
        <v>46</v>
      </c>
      <c r="H99" s="15">
        <v>23</v>
      </c>
      <c r="K99" s="14">
        <v>23</v>
      </c>
      <c r="O99" s="39" t="s">
        <v>322</v>
      </c>
      <c r="P99" s="19"/>
      <c r="R99" s="12" t="s">
        <v>356</v>
      </c>
      <c r="S99" s="19" t="s">
        <v>270</v>
      </c>
    </row>
    <row r="100" spans="1:19" x14ac:dyDescent="0.15">
      <c r="A100" s="86" t="s">
        <v>146</v>
      </c>
      <c r="B100" s="12">
        <v>59</v>
      </c>
      <c r="C100" s="12" t="s">
        <v>112</v>
      </c>
      <c r="D100" s="12">
        <v>25</v>
      </c>
      <c r="E100" s="12" t="s">
        <v>194</v>
      </c>
      <c r="F100" s="13">
        <v>1123</v>
      </c>
      <c r="G100" s="14">
        <v>41</v>
      </c>
      <c r="H100" s="15">
        <v>20</v>
      </c>
      <c r="I100" s="14">
        <v>41</v>
      </c>
      <c r="J100" s="15">
        <v>41</v>
      </c>
      <c r="K100" s="14">
        <v>0</v>
      </c>
      <c r="L100" s="15">
        <v>0</v>
      </c>
      <c r="M100" s="17">
        <v>0</v>
      </c>
      <c r="N100" s="18">
        <v>0</v>
      </c>
      <c r="P100" s="19"/>
      <c r="R100" s="12" t="s">
        <v>356</v>
      </c>
      <c r="S100" s="19"/>
    </row>
    <row r="101" spans="1:19" x14ac:dyDescent="0.15">
      <c r="A101" s="86" t="s">
        <v>178</v>
      </c>
      <c r="B101" s="12">
        <v>60</v>
      </c>
      <c r="C101" s="12" t="s">
        <v>112</v>
      </c>
      <c r="D101" s="12">
        <v>0</v>
      </c>
      <c r="F101" s="13">
        <v>1105</v>
      </c>
      <c r="G101" s="14">
        <v>40</v>
      </c>
      <c r="H101" s="15">
        <v>20</v>
      </c>
      <c r="I101" s="14">
        <v>40</v>
      </c>
      <c r="J101" s="15">
        <v>0</v>
      </c>
      <c r="K101" s="14">
        <v>20</v>
      </c>
      <c r="M101" s="17">
        <v>0</v>
      </c>
      <c r="N101" s="18">
        <v>79</v>
      </c>
      <c r="R101" s="12" t="s">
        <v>356</v>
      </c>
      <c r="S101" s="19" t="s">
        <v>318</v>
      </c>
    </row>
    <row r="102" spans="1:19" ht="11.25" thickBot="1" x14ac:dyDescent="0.2">
      <c r="A102" s="86" t="s">
        <v>285</v>
      </c>
      <c r="B102" s="12">
        <v>65</v>
      </c>
      <c r="C102" s="12" t="s">
        <v>112</v>
      </c>
      <c r="D102" s="12" t="s">
        <v>235</v>
      </c>
      <c r="E102" s="12" t="s">
        <v>225</v>
      </c>
      <c r="F102" s="13">
        <v>1260</v>
      </c>
      <c r="G102" s="14">
        <v>45</v>
      </c>
      <c r="H102" s="15">
        <v>22</v>
      </c>
      <c r="I102" s="14">
        <v>22</v>
      </c>
      <c r="O102" s="39" t="s">
        <v>292</v>
      </c>
      <c r="P102" s="19"/>
      <c r="R102" s="12" t="s">
        <v>356</v>
      </c>
      <c r="S102" s="36" t="s">
        <v>319</v>
      </c>
    </row>
    <row r="103" spans="1:19" ht="12" thickTop="1" thickBot="1" x14ac:dyDescent="0.2">
      <c r="A103" s="90" t="s">
        <v>317</v>
      </c>
      <c r="B103" s="91">
        <v>65</v>
      </c>
      <c r="C103" s="91" t="s">
        <v>116</v>
      </c>
      <c r="D103" s="91" t="s">
        <v>235</v>
      </c>
      <c r="E103" s="92" t="s">
        <v>223</v>
      </c>
      <c r="F103" s="93">
        <v>512</v>
      </c>
      <c r="G103" s="94">
        <v>23</v>
      </c>
      <c r="H103" s="95">
        <v>46</v>
      </c>
      <c r="I103" s="94">
        <v>46</v>
      </c>
      <c r="J103" s="95">
        <v>23</v>
      </c>
      <c r="K103" s="94"/>
      <c r="L103" s="95"/>
      <c r="M103" s="96"/>
      <c r="N103" s="97"/>
      <c r="O103" s="39"/>
      <c r="P103" s="36"/>
      <c r="R103" s="12" t="s">
        <v>356</v>
      </c>
      <c r="S103" s="19" t="s">
        <v>320</v>
      </c>
    </row>
    <row r="104" spans="1:19" ht="11.25" thickTop="1" x14ac:dyDescent="0.15">
      <c r="A104" s="86" t="s">
        <v>146</v>
      </c>
      <c r="B104" s="12">
        <v>58</v>
      </c>
      <c r="C104" s="12" t="s">
        <v>116</v>
      </c>
      <c r="D104" s="12">
        <v>10</v>
      </c>
      <c r="E104" s="12" t="s">
        <v>194</v>
      </c>
      <c r="F104" s="13">
        <v>442</v>
      </c>
      <c r="G104" s="14">
        <v>20</v>
      </c>
      <c r="H104" s="15">
        <v>24</v>
      </c>
      <c r="I104" s="14">
        <v>40</v>
      </c>
      <c r="J104" s="15">
        <v>20</v>
      </c>
      <c r="K104" s="14">
        <v>20</v>
      </c>
      <c r="L104" s="15">
        <v>0</v>
      </c>
      <c r="M104" s="17">
        <v>0</v>
      </c>
      <c r="N104" s="18">
        <v>63</v>
      </c>
      <c r="P104" s="19"/>
      <c r="R104" s="12" t="s">
        <v>356</v>
      </c>
      <c r="S104" s="36" t="s">
        <v>321</v>
      </c>
    </row>
    <row r="105" spans="1:19" x14ac:dyDescent="0.15">
      <c r="A105" s="86" t="s">
        <v>178</v>
      </c>
      <c r="B105" s="12">
        <v>60</v>
      </c>
      <c r="C105" s="12" t="s">
        <v>116</v>
      </c>
      <c r="D105" s="12">
        <v>0</v>
      </c>
      <c r="F105" s="13">
        <v>442</v>
      </c>
      <c r="G105" s="14">
        <v>20</v>
      </c>
      <c r="H105" s="15">
        <v>40</v>
      </c>
      <c r="I105" s="14">
        <v>40</v>
      </c>
      <c r="J105" s="15">
        <v>0</v>
      </c>
      <c r="K105" s="14">
        <v>20</v>
      </c>
      <c r="M105" s="17">
        <v>0</v>
      </c>
      <c r="N105" s="18">
        <v>79</v>
      </c>
      <c r="R105" s="12" t="s">
        <v>357</v>
      </c>
      <c r="S105" s="19" t="s">
        <v>90</v>
      </c>
    </row>
    <row r="106" spans="1:19" ht="11.25" thickBot="1" x14ac:dyDescent="0.2">
      <c r="A106" s="86" t="s">
        <v>285</v>
      </c>
      <c r="B106" s="12">
        <v>65</v>
      </c>
      <c r="C106" s="12" t="s">
        <v>116</v>
      </c>
      <c r="D106" s="12" t="s">
        <v>235</v>
      </c>
      <c r="E106" s="12" t="s">
        <v>225</v>
      </c>
      <c r="F106" s="13">
        <v>504</v>
      </c>
      <c r="G106" s="14">
        <v>22</v>
      </c>
      <c r="H106" s="15">
        <v>27</v>
      </c>
      <c r="I106" s="14">
        <v>22</v>
      </c>
      <c r="K106" s="14">
        <v>22</v>
      </c>
      <c r="O106" s="39"/>
      <c r="P106" s="19"/>
      <c r="R106" s="12" t="s">
        <v>357</v>
      </c>
      <c r="S106" s="19" t="s">
        <v>91</v>
      </c>
    </row>
    <row r="107" spans="1:19" ht="12" thickTop="1" thickBot="1" x14ac:dyDescent="0.2">
      <c r="A107" s="90" t="s">
        <v>317</v>
      </c>
      <c r="B107" s="91">
        <v>65</v>
      </c>
      <c r="C107" s="91" t="s">
        <v>115</v>
      </c>
      <c r="D107" s="91" t="s">
        <v>235</v>
      </c>
      <c r="E107" s="92" t="s">
        <v>223</v>
      </c>
      <c r="F107" s="93">
        <v>640</v>
      </c>
      <c r="G107" s="94">
        <v>46</v>
      </c>
      <c r="H107" s="95">
        <v>46</v>
      </c>
      <c r="I107" s="94"/>
      <c r="J107" s="95"/>
      <c r="K107" s="94">
        <v>23</v>
      </c>
      <c r="L107" s="95"/>
      <c r="M107" s="96"/>
      <c r="N107" s="97"/>
      <c r="O107" s="39" t="s">
        <v>323</v>
      </c>
      <c r="P107" s="19"/>
      <c r="R107" s="12" t="s">
        <v>357</v>
      </c>
      <c r="S107" s="19" t="s">
        <v>77</v>
      </c>
    </row>
    <row r="108" spans="1:19" ht="11.25" thickTop="1" x14ac:dyDescent="0.15">
      <c r="A108" s="89" t="s">
        <v>146</v>
      </c>
      <c r="B108" s="12">
        <v>60</v>
      </c>
      <c r="C108" s="12" t="s">
        <v>115</v>
      </c>
      <c r="D108" s="12">
        <v>10</v>
      </c>
      <c r="E108" s="12" t="s">
        <v>194</v>
      </c>
      <c r="F108" s="13">
        <v>570</v>
      </c>
      <c r="G108" s="14">
        <v>42</v>
      </c>
      <c r="H108" s="15">
        <v>42</v>
      </c>
      <c r="I108" s="14">
        <v>21</v>
      </c>
      <c r="J108" s="15">
        <v>21</v>
      </c>
      <c r="K108" s="14">
        <v>21</v>
      </c>
      <c r="L108" s="15">
        <v>0</v>
      </c>
      <c r="M108" s="17">
        <v>0</v>
      </c>
      <c r="N108" s="18">
        <v>0</v>
      </c>
      <c r="P108" s="19"/>
      <c r="R108" s="12" t="s">
        <v>357</v>
      </c>
      <c r="S108" s="19" t="s">
        <v>93</v>
      </c>
    </row>
    <row r="109" spans="1:19" x14ac:dyDescent="0.15">
      <c r="A109" s="86" t="s">
        <v>178</v>
      </c>
      <c r="B109" s="12">
        <v>60</v>
      </c>
      <c r="C109" s="12" t="s">
        <v>115</v>
      </c>
      <c r="D109" s="12">
        <v>0</v>
      </c>
      <c r="F109" s="13">
        <v>552</v>
      </c>
      <c r="G109" s="14">
        <v>40</v>
      </c>
      <c r="H109" s="15">
        <v>20</v>
      </c>
      <c r="I109" s="14">
        <v>20</v>
      </c>
      <c r="J109" s="15">
        <v>0</v>
      </c>
      <c r="K109" s="14">
        <v>0</v>
      </c>
      <c r="M109" s="17">
        <v>176</v>
      </c>
      <c r="N109" s="18">
        <v>0</v>
      </c>
      <c r="O109" s="19" t="s">
        <v>183</v>
      </c>
      <c r="R109" s="12" t="s">
        <v>357</v>
      </c>
      <c r="S109" s="19" t="s">
        <v>94</v>
      </c>
    </row>
    <row r="110" spans="1:19" ht="11.25" thickBot="1" x14ac:dyDescent="0.2">
      <c r="A110" s="86" t="s">
        <v>285</v>
      </c>
      <c r="B110" s="12">
        <v>65</v>
      </c>
      <c r="C110" s="12" t="s">
        <v>115</v>
      </c>
      <c r="D110" s="12" t="s">
        <v>235</v>
      </c>
      <c r="E110" s="12" t="s">
        <v>225</v>
      </c>
      <c r="F110" s="13">
        <v>630</v>
      </c>
      <c r="G110" s="14">
        <v>22</v>
      </c>
      <c r="I110" s="14">
        <v>22</v>
      </c>
      <c r="K110" s="14">
        <v>18</v>
      </c>
      <c r="M110" s="17">
        <v>126</v>
      </c>
      <c r="O110" s="40"/>
      <c r="P110" s="19"/>
      <c r="R110" s="12" t="s">
        <v>357</v>
      </c>
      <c r="S110" s="19"/>
    </row>
    <row r="111" spans="1:19" ht="12" thickTop="1" thickBot="1" x14ac:dyDescent="0.2">
      <c r="A111" s="98" t="s">
        <v>317</v>
      </c>
      <c r="B111" s="99">
        <v>65</v>
      </c>
      <c r="C111" s="99" t="s">
        <v>193</v>
      </c>
      <c r="D111" s="99" t="s">
        <v>235</v>
      </c>
      <c r="E111" s="100" t="s">
        <v>223</v>
      </c>
      <c r="F111" s="101">
        <v>384</v>
      </c>
      <c r="G111" s="102"/>
      <c r="H111" s="103">
        <v>23</v>
      </c>
      <c r="I111" s="102">
        <v>23</v>
      </c>
      <c r="J111" s="103">
        <v>46</v>
      </c>
      <c r="K111" s="102">
        <v>23</v>
      </c>
      <c r="L111" s="103"/>
      <c r="M111" s="104">
        <v>109</v>
      </c>
      <c r="N111" s="105"/>
      <c r="O111" s="40"/>
      <c r="P111" s="36"/>
      <c r="R111" s="12" t="s">
        <v>358</v>
      </c>
      <c r="S111" s="14" t="s">
        <v>132</v>
      </c>
    </row>
    <row r="112" spans="1:19" ht="11.25" thickTop="1" x14ac:dyDescent="0.15">
      <c r="A112" s="86" t="s">
        <v>146</v>
      </c>
      <c r="B112" s="12">
        <v>60</v>
      </c>
      <c r="C112" s="12" t="s">
        <v>193</v>
      </c>
      <c r="D112" s="12">
        <v>1</v>
      </c>
      <c r="E112" s="12" t="s">
        <v>198</v>
      </c>
      <c r="F112" s="13">
        <v>342</v>
      </c>
      <c r="G112" s="14">
        <v>21</v>
      </c>
      <c r="H112" s="15">
        <v>21</v>
      </c>
      <c r="I112" s="14">
        <v>42</v>
      </c>
      <c r="J112" s="15">
        <v>42</v>
      </c>
      <c r="K112" s="14">
        <v>21</v>
      </c>
      <c r="L112" s="15">
        <v>0</v>
      </c>
      <c r="M112" s="17">
        <v>0</v>
      </c>
      <c r="N112" s="18">
        <v>0</v>
      </c>
      <c r="O112" s="14" t="s">
        <v>71</v>
      </c>
      <c r="P112" s="19"/>
      <c r="R112" s="12" t="s">
        <v>358</v>
      </c>
      <c r="S112" s="14" t="s">
        <v>132</v>
      </c>
    </row>
    <row r="113" spans="1:19" x14ac:dyDescent="0.15">
      <c r="A113" s="86" t="s">
        <v>178</v>
      </c>
      <c r="B113" s="12">
        <v>60</v>
      </c>
      <c r="C113" s="12" t="s">
        <v>193</v>
      </c>
      <c r="D113" s="12">
        <v>0</v>
      </c>
      <c r="F113" s="13">
        <v>331</v>
      </c>
      <c r="G113" s="14">
        <v>20</v>
      </c>
      <c r="H113" s="15">
        <v>20</v>
      </c>
      <c r="I113" s="14">
        <v>40</v>
      </c>
      <c r="J113" s="15">
        <v>0</v>
      </c>
      <c r="K113" s="14">
        <v>0</v>
      </c>
      <c r="M113" s="17">
        <v>176</v>
      </c>
      <c r="N113" s="18">
        <v>0</v>
      </c>
      <c r="O113" s="19" t="s">
        <v>185</v>
      </c>
      <c r="R113" s="12" t="s">
        <v>358</v>
      </c>
      <c r="S113" s="14" t="s">
        <v>132</v>
      </c>
    </row>
    <row r="114" spans="1:19" x14ac:dyDescent="0.15">
      <c r="A114" s="86" t="s">
        <v>285</v>
      </c>
      <c r="B114" s="12">
        <v>65</v>
      </c>
      <c r="C114" s="12" t="s">
        <v>193</v>
      </c>
      <c r="D114" s="12" t="s">
        <v>235</v>
      </c>
      <c r="E114" s="12" t="s">
        <v>225</v>
      </c>
      <c r="F114" s="13">
        <v>378</v>
      </c>
      <c r="G114" s="14">
        <v>22</v>
      </c>
      <c r="H114" s="15">
        <v>28</v>
      </c>
      <c r="J114" s="15">
        <v>9</v>
      </c>
      <c r="M114" s="17">
        <v>211</v>
      </c>
      <c r="O114" s="40"/>
      <c r="P114" s="19"/>
      <c r="R114" s="12" t="s">
        <v>358</v>
      </c>
      <c r="S114" s="14" t="s">
        <v>132</v>
      </c>
    </row>
    <row r="115" spans="1:19" x14ac:dyDescent="0.15">
      <c r="A115" s="88" t="s">
        <v>317</v>
      </c>
      <c r="B115" s="12">
        <v>65</v>
      </c>
      <c r="C115" s="12" t="s">
        <v>113</v>
      </c>
      <c r="D115" s="12" t="s">
        <v>235</v>
      </c>
      <c r="E115" s="87" t="s">
        <v>223</v>
      </c>
      <c r="F115" s="13">
        <v>1066</v>
      </c>
      <c r="G115" s="14">
        <v>23</v>
      </c>
      <c r="H115" s="15">
        <v>46</v>
      </c>
      <c r="J115" s="15">
        <v>23</v>
      </c>
      <c r="N115" s="18">
        <v>194</v>
      </c>
      <c r="O115" s="39"/>
      <c r="P115" s="19"/>
      <c r="R115" s="12" t="s">
        <v>358</v>
      </c>
      <c r="S115" s="14" t="s">
        <v>132</v>
      </c>
    </row>
    <row r="116" spans="1:19" x14ac:dyDescent="0.15">
      <c r="A116" s="86" t="s">
        <v>146</v>
      </c>
      <c r="B116" s="12">
        <v>60</v>
      </c>
      <c r="C116" s="12" t="s">
        <v>113</v>
      </c>
      <c r="D116" s="12">
        <v>25</v>
      </c>
      <c r="E116" s="12" t="s">
        <v>194</v>
      </c>
      <c r="F116" s="13">
        <v>950</v>
      </c>
      <c r="G116" s="14">
        <v>21</v>
      </c>
      <c r="H116" s="15">
        <v>25</v>
      </c>
      <c r="I116" s="14">
        <v>21</v>
      </c>
      <c r="J116" s="15">
        <v>42</v>
      </c>
      <c r="K116" s="14">
        <v>21</v>
      </c>
      <c r="L116" s="15">
        <v>0</v>
      </c>
      <c r="M116" s="17">
        <v>0</v>
      </c>
      <c r="N116" s="18">
        <v>68</v>
      </c>
      <c r="O116" s="14" t="s">
        <v>71</v>
      </c>
      <c r="P116" s="19"/>
      <c r="R116" s="12" t="s">
        <v>358</v>
      </c>
      <c r="S116" s="14"/>
    </row>
    <row r="117" spans="1:19" x14ac:dyDescent="0.15">
      <c r="A117" s="106" t="s">
        <v>178</v>
      </c>
      <c r="B117" s="29">
        <v>60</v>
      </c>
      <c r="C117" s="29" t="s">
        <v>113</v>
      </c>
      <c r="D117" s="29">
        <v>0</v>
      </c>
      <c r="E117" s="29"/>
      <c r="F117" s="37">
        <v>921</v>
      </c>
      <c r="G117" s="107">
        <v>20</v>
      </c>
      <c r="H117" s="22">
        <v>40</v>
      </c>
      <c r="I117" s="107">
        <v>0</v>
      </c>
      <c r="J117" s="22">
        <v>20</v>
      </c>
      <c r="K117" s="107">
        <v>20</v>
      </c>
      <c r="M117" s="108">
        <v>0</v>
      </c>
      <c r="N117" s="109">
        <v>0</v>
      </c>
      <c r="O117" s="110" t="s">
        <v>182</v>
      </c>
      <c r="R117" s="12" t="s">
        <v>359</v>
      </c>
      <c r="S117" s="19" t="s">
        <v>286</v>
      </c>
    </row>
    <row r="118" spans="1:19" ht="11.25" thickBot="1" x14ac:dyDescent="0.2">
      <c r="A118" s="86" t="s">
        <v>285</v>
      </c>
      <c r="B118" s="12">
        <v>65</v>
      </c>
      <c r="C118" s="12" t="s">
        <v>113</v>
      </c>
      <c r="D118" s="12" t="s">
        <v>235</v>
      </c>
      <c r="E118" s="12" t="s">
        <v>225</v>
      </c>
      <c r="F118" s="13">
        <v>1050</v>
      </c>
      <c r="G118" s="14">
        <v>9</v>
      </c>
      <c r="I118" s="14">
        <v>22</v>
      </c>
      <c r="J118" s="15">
        <v>36</v>
      </c>
      <c r="K118" s="14">
        <v>22</v>
      </c>
      <c r="O118" s="39"/>
      <c r="P118" s="19"/>
      <c r="R118" s="12" t="s">
        <v>359</v>
      </c>
      <c r="S118" s="19" t="s">
        <v>287</v>
      </c>
    </row>
    <row r="119" spans="1:19" ht="12" thickTop="1" thickBot="1" x14ac:dyDescent="0.2">
      <c r="A119" s="98" t="s">
        <v>317</v>
      </c>
      <c r="B119" s="99">
        <v>65</v>
      </c>
      <c r="C119" s="99" t="s">
        <v>117</v>
      </c>
      <c r="D119" s="99" t="s">
        <v>235</v>
      </c>
      <c r="E119" s="100" t="s">
        <v>223</v>
      </c>
      <c r="F119" s="101">
        <v>384</v>
      </c>
      <c r="G119" s="102">
        <v>23</v>
      </c>
      <c r="H119" s="103">
        <v>23</v>
      </c>
      <c r="I119" s="102"/>
      <c r="J119" s="103">
        <v>23</v>
      </c>
      <c r="K119" s="102">
        <v>46</v>
      </c>
      <c r="L119" s="103"/>
      <c r="M119" s="104"/>
      <c r="N119" s="105">
        <v>97</v>
      </c>
      <c r="O119" s="39"/>
      <c r="P119" s="19"/>
      <c r="R119" s="12" t="s">
        <v>359</v>
      </c>
      <c r="S119" s="19" t="s">
        <v>289</v>
      </c>
    </row>
    <row r="120" spans="1:19" ht="11.25" thickTop="1" x14ac:dyDescent="0.15">
      <c r="A120" s="86" t="s">
        <v>146</v>
      </c>
      <c r="B120" s="12">
        <v>60</v>
      </c>
      <c r="C120" s="12" t="s">
        <v>117</v>
      </c>
      <c r="D120" s="12">
        <v>1</v>
      </c>
      <c r="E120" s="12" t="s">
        <v>198</v>
      </c>
      <c r="F120" s="13">
        <v>342</v>
      </c>
      <c r="G120" s="14">
        <v>42</v>
      </c>
      <c r="H120" s="15">
        <v>21</v>
      </c>
      <c r="I120" s="14">
        <v>21</v>
      </c>
      <c r="J120" s="15">
        <v>21</v>
      </c>
      <c r="K120" s="14">
        <v>0</v>
      </c>
      <c r="L120" s="15">
        <v>0</v>
      </c>
      <c r="M120" s="17">
        <v>0</v>
      </c>
      <c r="N120" s="18">
        <v>0</v>
      </c>
      <c r="P120" s="19"/>
      <c r="R120" s="12" t="s">
        <v>359</v>
      </c>
      <c r="S120" s="19" t="s">
        <v>288</v>
      </c>
    </row>
    <row r="121" spans="1:19" x14ac:dyDescent="0.15">
      <c r="A121" s="86" t="s">
        <v>178</v>
      </c>
      <c r="B121" s="12">
        <v>60</v>
      </c>
      <c r="C121" s="12" t="s">
        <v>117</v>
      </c>
      <c r="D121" s="12">
        <v>0</v>
      </c>
      <c r="F121" s="13">
        <v>331</v>
      </c>
      <c r="G121" s="14">
        <v>40</v>
      </c>
      <c r="H121" s="15">
        <v>20</v>
      </c>
      <c r="I121" s="14">
        <v>20</v>
      </c>
      <c r="J121" s="15">
        <v>0</v>
      </c>
      <c r="K121" s="14">
        <v>40</v>
      </c>
      <c r="M121" s="17">
        <v>0</v>
      </c>
      <c r="N121" s="18">
        <v>79</v>
      </c>
      <c r="R121" s="12" t="s">
        <v>359</v>
      </c>
      <c r="S121" s="19" t="s">
        <v>290</v>
      </c>
    </row>
    <row r="122" spans="1:19" x14ac:dyDescent="0.15">
      <c r="A122" s="86" t="s">
        <v>285</v>
      </c>
      <c r="B122" s="12">
        <v>65</v>
      </c>
      <c r="C122" s="12" t="s">
        <v>117</v>
      </c>
      <c r="D122" s="12" t="s">
        <v>235</v>
      </c>
      <c r="E122" s="12" t="s">
        <v>225</v>
      </c>
      <c r="F122" s="13">
        <v>378</v>
      </c>
      <c r="G122" s="14">
        <v>36</v>
      </c>
      <c r="I122" s="14">
        <v>22</v>
      </c>
      <c r="K122" s="14">
        <v>18</v>
      </c>
      <c r="O122" s="39" t="s">
        <v>292</v>
      </c>
      <c r="P122" s="19"/>
      <c r="R122" s="12" t="s">
        <v>359</v>
      </c>
      <c r="S122" s="19" t="s">
        <v>291</v>
      </c>
    </row>
    <row r="125" spans="1:19" x14ac:dyDescent="0.15">
      <c r="A125" s="12" t="s">
        <v>368</v>
      </c>
      <c r="B125" s="12">
        <v>65</v>
      </c>
      <c r="C125" s="12" t="s">
        <v>369</v>
      </c>
      <c r="D125" s="12" t="s">
        <v>370</v>
      </c>
      <c r="E125" s="12" t="s">
        <v>371</v>
      </c>
      <c r="F125" s="13">
        <v>358</v>
      </c>
      <c r="G125" s="14">
        <v>22</v>
      </c>
      <c r="H125" s="15">
        <v>22</v>
      </c>
      <c r="I125" s="14">
        <v>45</v>
      </c>
      <c r="J125" s="15">
        <v>22</v>
      </c>
      <c r="K125" s="14">
        <v>22</v>
      </c>
      <c r="S125" s="12" t="s">
        <v>372</v>
      </c>
    </row>
    <row r="126" spans="1:19" x14ac:dyDescent="0.15">
      <c r="A126" s="12" t="s">
        <v>375</v>
      </c>
      <c r="B126" s="12">
        <v>65</v>
      </c>
      <c r="C126" s="12" t="s">
        <v>376</v>
      </c>
      <c r="D126" s="12" t="s">
        <v>370</v>
      </c>
      <c r="E126" s="12" t="s">
        <v>371</v>
      </c>
      <c r="F126" s="13">
        <v>358</v>
      </c>
      <c r="G126" s="14">
        <v>36</v>
      </c>
      <c r="H126" s="15">
        <v>9</v>
      </c>
      <c r="I126" s="14">
        <v>22</v>
      </c>
      <c r="J126" s="15">
        <v>22</v>
      </c>
      <c r="K126" s="14">
        <v>0</v>
      </c>
      <c r="S126" s="12" t="s">
        <v>373</v>
      </c>
    </row>
    <row r="127" spans="1:19" x14ac:dyDescent="0.15">
      <c r="A127" s="12" t="s">
        <v>377</v>
      </c>
      <c r="B127" s="12">
        <v>65</v>
      </c>
      <c r="C127" s="12" t="s">
        <v>378</v>
      </c>
      <c r="D127" s="12" t="s">
        <v>370</v>
      </c>
      <c r="E127" s="12" t="s">
        <v>371</v>
      </c>
      <c r="F127" s="13">
        <v>478</v>
      </c>
      <c r="G127" s="14">
        <v>22</v>
      </c>
      <c r="H127" s="15">
        <v>27</v>
      </c>
      <c r="I127" s="14">
        <v>36</v>
      </c>
      <c r="J127" s="15">
        <v>9</v>
      </c>
      <c r="K127" s="14">
        <v>22</v>
      </c>
      <c r="N127" s="18">
        <v>75</v>
      </c>
      <c r="S127" s="12" t="s">
        <v>374</v>
      </c>
    </row>
    <row r="128" spans="1:19" x14ac:dyDescent="0.15">
      <c r="A128" s="12" t="s">
        <v>146</v>
      </c>
      <c r="B128" s="12">
        <v>59</v>
      </c>
      <c r="C128" s="12" t="s">
        <v>112</v>
      </c>
      <c r="D128" s="12">
        <v>25</v>
      </c>
      <c r="E128" s="12" t="s">
        <v>194</v>
      </c>
      <c r="F128" s="13">
        <v>1123</v>
      </c>
      <c r="G128" s="14">
        <v>41</v>
      </c>
      <c r="H128" s="15">
        <v>20</v>
      </c>
      <c r="I128" s="14">
        <v>41</v>
      </c>
      <c r="J128" s="15">
        <v>41</v>
      </c>
      <c r="K128" s="14">
        <v>0</v>
      </c>
      <c r="L128" s="15">
        <v>0</v>
      </c>
      <c r="M128" s="17">
        <v>0</v>
      </c>
      <c r="N128" s="18">
        <v>0</v>
      </c>
      <c r="P128" s="19" t="s">
        <v>90</v>
      </c>
    </row>
    <row r="129" spans="1:19" x14ac:dyDescent="0.15">
      <c r="A129" s="12" t="s">
        <v>146</v>
      </c>
      <c r="B129" s="12">
        <v>60</v>
      </c>
      <c r="C129" s="12" t="s">
        <v>113</v>
      </c>
      <c r="D129" s="12">
        <v>25</v>
      </c>
      <c r="E129" s="12" t="s">
        <v>194</v>
      </c>
      <c r="F129" s="13">
        <v>950</v>
      </c>
      <c r="G129" s="14">
        <v>21</v>
      </c>
      <c r="H129" s="15">
        <v>25</v>
      </c>
      <c r="I129" s="14">
        <v>21</v>
      </c>
      <c r="J129" s="15">
        <v>42</v>
      </c>
      <c r="K129" s="14">
        <v>21</v>
      </c>
      <c r="L129" s="15">
        <v>0</v>
      </c>
      <c r="M129" s="17">
        <v>0</v>
      </c>
      <c r="N129" s="18">
        <v>68</v>
      </c>
      <c r="O129" s="14" t="s">
        <v>71</v>
      </c>
      <c r="P129" s="19" t="s">
        <v>91</v>
      </c>
    </row>
    <row r="130" spans="1:19" x14ac:dyDescent="0.15">
      <c r="A130" s="12" t="s">
        <v>146</v>
      </c>
      <c r="B130" s="12">
        <v>60</v>
      </c>
      <c r="C130" s="12" t="s">
        <v>115</v>
      </c>
      <c r="D130" s="12">
        <v>10</v>
      </c>
      <c r="E130" s="12" t="s">
        <v>194</v>
      </c>
      <c r="F130" s="13">
        <v>570</v>
      </c>
      <c r="G130" s="14">
        <v>42</v>
      </c>
      <c r="H130" s="15">
        <v>42</v>
      </c>
      <c r="I130" s="14">
        <v>21</v>
      </c>
      <c r="J130" s="15">
        <v>21</v>
      </c>
      <c r="K130" s="14">
        <v>21</v>
      </c>
      <c r="L130" s="15">
        <v>0</v>
      </c>
      <c r="M130" s="17">
        <v>0</v>
      </c>
      <c r="N130" s="18">
        <v>0</v>
      </c>
      <c r="P130" s="14" t="s">
        <v>71</v>
      </c>
    </row>
    <row r="131" spans="1:19" x14ac:dyDescent="0.15">
      <c r="A131" s="12" t="s">
        <v>379</v>
      </c>
      <c r="B131" s="12">
        <v>60</v>
      </c>
      <c r="C131" s="12" t="s">
        <v>380</v>
      </c>
      <c r="D131" s="12" t="s">
        <v>381</v>
      </c>
      <c r="E131" s="12" t="s">
        <v>382</v>
      </c>
      <c r="F131" s="13">
        <v>374</v>
      </c>
      <c r="G131" s="14">
        <v>24</v>
      </c>
      <c r="H131" s="15">
        <v>20</v>
      </c>
      <c r="I131" s="14">
        <v>20</v>
      </c>
      <c r="J131" s="15">
        <v>20</v>
      </c>
      <c r="K131" s="14">
        <v>24</v>
      </c>
      <c r="M131" s="17">
        <v>183</v>
      </c>
    </row>
    <row r="132" spans="1:19" x14ac:dyDescent="0.15">
      <c r="F132" s="20">
        <f>SUM((F125:F131))</f>
        <v>4211</v>
      </c>
      <c r="G132" s="20">
        <f t="shared" ref="G132:N132" si="16">SUM((G125:G131))</f>
        <v>208</v>
      </c>
      <c r="H132" s="20">
        <f t="shared" si="16"/>
        <v>165</v>
      </c>
      <c r="I132" s="20">
        <f t="shared" si="16"/>
        <v>206</v>
      </c>
      <c r="J132" s="20">
        <f t="shared" si="16"/>
        <v>177</v>
      </c>
      <c r="K132" s="20">
        <f t="shared" si="16"/>
        <v>110</v>
      </c>
      <c r="L132" s="20">
        <f t="shared" si="16"/>
        <v>0</v>
      </c>
      <c r="M132" s="20">
        <f t="shared" si="16"/>
        <v>183</v>
      </c>
      <c r="N132" s="20">
        <f t="shared" si="16"/>
        <v>143</v>
      </c>
    </row>
    <row r="133" spans="1:19" x14ac:dyDescent="0.15">
      <c r="G133" s="14">
        <v>20</v>
      </c>
      <c r="H133" s="15">
        <v>19</v>
      </c>
      <c r="N133" s="18">
        <v>82</v>
      </c>
    </row>
    <row r="134" spans="1:19" x14ac:dyDescent="0.15">
      <c r="F134" s="20">
        <f>SUM((F132:F133))</f>
        <v>4211</v>
      </c>
      <c r="G134" s="20">
        <f t="shared" ref="G134:N134" si="17">SUM((G132:G133))</f>
        <v>228</v>
      </c>
      <c r="H134" s="20">
        <f t="shared" si="17"/>
        <v>184</v>
      </c>
      <c r="I134" s="20">
        <f t="shared" si="17"/>
        <v>206</v>
      </c>
      <c r="J134" s="20">
        <f t="shared" si="17"/>
        <v>177</v>
      </c>
      <c r="K134" s="20">
        <f t="shared" si="17"/>
        <v>110</v>
      </c>
      <c r="L134" s="20">
        <f t="shared" si="17"/>
        <v>0</v>
      </c>
      <c r="M134" s="20">
        <f t="shared" si="17"/>
        <v>183</v>
      </c>
      <c r="N134" s="20">
        <f t="shared" si="17"/>
        <v>225</v>
      </c>
    </row>
    <row r="136" spans="1:19" x14ac:dyDescent="0.15">
      <c r="A136" s="119" t="s">
        <v>317</v>
      </c>
      <c r="B136" s="31">
        <v>65</v>
      </c>
      <c r="C136" s="31" t="s">
        <v>193</v>
      </c>
      <c r="D136" s="31" t="s">
        <v>235</v>
      </c>
      <c r="E136" s="31" t="s">
        <v>223</v>
      </c>
      <c r="F136" s="13">
        <v>384</v>
      </c>
      <c r="H136" s="15">
        <v>23</v>
      </c>
      <c r="I136" s="14">
        <v>23</v>
      </c>
      <c r="J136" s="15">
        <v>46</v>
      </c>
      <c r="K136" s="14">
        <v>23</v>
      </c>
      <c r="M136" s="17">
        <v>109</v>
      </c>
      <c r="O136" s="40"/>
      <c r="P136" s="19" t="s">
        <v>270</v>
      </c>
    </row>
    <row r="137" spans="1:19" x14ac:dyDescent="0.15">
      <c r="A137" s="119" t="s">
        <v>317</v>
      </c>
      <c r="B137" s="31">
        <v>65</v>
      </c>
      <c r="C137" s="31" t="s">
        <v>117</v>
      </c>
      <c r="D137" s="31" t="s">
        <v>235</v>
      </c>
      <c r="E137" s="31" t="s">
        <v>223</v>
      </c>
      <c r="F137" s="13">
        <v>384</v>
      </c>
      <c r="G137" s="14">
        <v>23</v>
      </c>
      <c r="H137" s="15">
        <v>23</v>
      </c>
      <c r="J137" s="15">
        <v>23</v>
      </c>
      <c r="K137" s="14">
        <v>46</v>
      </c>
      <c r="N137" s="18">
        <v>97</v>
      </c>
      <c r="O137" s="39"/>
      <c r="P137" s="19"/>
    </row>
    <row r="138" spans="1:19" x14ac:dyDescent="0.15">
      <c r="A138" s="119" t="s">
        <v>317</v>
      </c>
      <c r="B138" s="31">
        <v>65</v>
      </c>
      <c r="C138" s="31" t="s">
        <v>116</v>
      </c>
      <c r="D138" s="31" t="s">
        <v>235</v>
      </c>
      <c r="E138" s="31" t="s">
        <v>223</v>
      </c>
      <c r="F138" s="13">
        <v>512</v>
      </c>
      <c r="G138" s="14">
        <v>23</v>
      </c>
      <c r="H138" s="15">
        <v>46</v>
      </c>
      <c r="I138" s="14">
        <v>46</v>
      </c>
      <c r="J138" s="15">
        <v>23</v>
      </c>
      <c r="O138" s="39"/>
      <c r="P138" s="19" t="s">
        <v>318</v>
      </c>
    </row>
    <row r="139" spans="1:19" x14ac:dyDescent="0.15">
      <c r="A139" s="86" t="s">
        <v>146</v>
      </c>
      <c r="B139" s="12">
        <v>59</v>
      </c>
      <c r="C139" s="12" t="s">
        <v>112</v>
      </c>
      <c r="D139" s="12">
        <v>25</v>
      </c>
      <c r="E139" s="12" t="s">
        <v>194</v>
      </c>
      <c r="F139" s="13">
        <v>1123</v>
      </c>
      <c r="G139" s="14">
        <v>41</v>
      </c>
      <c r="H139" s="15">
        <v>20</v>
      </c>
      <c r="I139" s="14">
        <v>41</v>
      </c>
      <c r="J139" s="15">
        <v>41</v>
      </c>
      <c r="K139" s="14">
        <v>0</v>
      </c>
      <c r="L139" s="15">
        <v>0</v>
      </c>
      <c r="M139" s="17">
        <v>0</v>
      </c>
      <c r="N139" s="18">
        <v>0</v>
      </c>
      <c r="P139" s="19"/>
      <c r="R139" s="12" t="s">
        <v>356</v>
      </c>
      <c r="S139" s="19"/>
    </row>
    <row r="140" spans="1:19" x14ac:dyDescent="0.15">
      <c r="A140" s="120" t="s">
        <v>146</v>
      </c>
      <c r="B140" s="12">
        <v>60</v>
      </c>
      <c r="C140" s="12" t="s">
        <v>113</v>
      </c>
      <c r="D140" s="12">
        <v>25</v>
      </c>
      <c r="E140" s="12" t="s">
        <v>194</v>
      </c>
      <c r="F140" s="13">
        <v>950</v>
      </c>
      <c r="G140" s="14">
        <v>21</v>
      </c>
      <c r="H140" s="15">
        <v>25</v>
      </c>
      <c r="I140" s="14">
        <v>21</v>
      </c>
      <c r="J140" s="15">
        <v>42</v>
      </c>
      <c r="K140" s="14">
        <v>21</v>
      </c>
      <c r="L140" s="15">
        <v>0</v>
      </c>
      <c r="M140" s="17">
        <v>0</v>
      </c>
      <c r="N140" s="18">
        <v>68</v>
      </c>
      <c r="O140" s="14" t="s">
        <v>71</v>
      </c>
      <c r="P140" s="19" t="s">
        <v>385</v>
      </c>
    </row>
    <row r="141" spans="1:19" x14ac:dyDescent="0.15">
      <c r="A141" s="119" t="s">
        <v>317</v>
      </c>
      <c r="B141" s="31">
        <v>65</v>
      </c>
      <c r="C141" s="31" t="s">
        <v>115</v>
      </c>
      <c r="D141" s="31" t="s">
        <v>235</v>
      </c>
      <c r="E141" s="31" t="s">
        <v>223</v>
      </c>
      <c r="F141" s="13">
        <v>640</v>
      </c>
      <c r="G141" s="14">
        <v>46</v>
      </c>
      <c r="H141" s="15">
        <v>46</v>
      </c>
      <c r="K141" s="14">
        <v>23</v>
      </c>
      <c r="O141" s="39" t="s">
        <v>323</v>
      </c>
      <c r="P141" s="19"/>
    </row>
    <row r="142" spans="1:19" x14ac:dyDescent="0.15">
      <c r="A142" s="120" t="s">
        <v>379</v>
      </c>
      <c r="B142" s="12">
        <v>60</v>
      </c>
      <c r="C142" s="12" t="s">
        <v>380</v>
      </c>
      <c r="D142" s="12" t="s">
        <v>381</v>
      </c>
      <c r="E142" s="12" t="s">
        <v>382</v>
      </c>
      <c r="F142" s="13">
        <v>374</v>
      </c>
      <c r="G142" s="14">
        <v>24</v>
      </c>
      <c r="H142" s="15">
        <v>20</v>
      </c>
      <c r="I142" s="14">
        <v>20</v>
      </c>
      <c r="J142" s="15">
        <v>20</v>
      </c>
      <c r="K142" s="14">
        <v>24</v>
      </c>
      <c r="M142" s="17">
        <v>183</v>
      </c>
    </row>
    <row r="143" spans="1:19" x14ac:dyDescent="0.15">
      <c r="F143" s="20">
        <f>SUM((F136:F142))</f>
        <v>4367</v>
      </c>
      <c r="G143" s="20">
        <f t="shared" ref="G143:N143" si="18">SUM((G136:G142))</f>
        <v>178</v>
      </c>
      <c r="H143" s="20">
        <f t="shared" si="18"/>
        <v>203</v>
      </c>
      <c r="I143" s="20">
        <f t="shared" si="18"/>
        <v>151</v>
      </c>
      <c r="J143" s="20">
        <f t="shared" si="18"/>
        <v>195</v>
      </c>
      <c r="K143" s="20">
        <f t="shared" si="18"/>
        <v>137</v>
      </c>
      <c r="L143" s="20">
        <f t="shared" si="18"/>
        <v>0</v>
      </c>
      <c r="M143" s="20">
        <f t="shared" si="18"/>
        <v>292</v>
      </c>
      <c r="N143" s="20">
        <f t="shared" si="18"/>
        <v>165</v>
      </c>
    </row>
    <row r="144" spans="1:19" x14ac:dyDescent="0.15">
      <c r="H144" s="15">
        <v>19</v>
      </c>
      <c r="I144" s="14">
        <v>23</v>
      </c>
    </row>
    <row r="145" spans="1:26" x14ac:dyDescent="0.15">
      <c r="F145" s="20">
        <f>SUM((F143:F144))</f>
        <v>4367</v>
      </c>
      <c r="G145" s="20">
        <f t="shared" ref="G145" si="19">SUM((G143:G144))</f>
        <v>178</v>
      </c>
      <c r="H145" s="20">
        <f t="shared" ref="H145" si="20">SUM((H143:H144))</f>
        <v>222</v>
      </c>
      <c r="I145" s="20">
        <f t="shared" ref="I145" si="21">SUM((I143:I144))</f>
        <v>174</v>
      </c>
      <c r="J145" s="20">
        <f t="shared" ref="J145" si="22">SUM((J143:J144))</f>
        <v>195</v>
      </c>
      <c r="K145" s="20">
        <f t="shared" ref="K145" si="23">SUM((K143:K144))</f>
        <v>137</v>
      </c>
      <c r="L145" s="20">
        <f t="shared" ref="L145" si="24">SUM((L143:L144))</f>
        <v>0</v>
      </c>
      <c r="M145" s="20">
        <f t="shared" ref="M145" si="25">SUM((M143:M144))</f>
        <v>292</v>
      </c>
      <c r="N145" s="20">
        <f t="shared" ref="N145" si="26">SUM((N143:N144))</f>
        <v>165</v>
      </c>
      <c r="O145" s="19"/>
      <c r="P145" s="14" t="s">
        <v>384</v>
      </c>
      <c r="R145" s="20"/>
      <c r="S145" s="20"/>
      <c r="T145" s="20"/>
      <c r="U145" s="20"/>
      <c r="V145" s="20"/>
      <c r="W145" s="20"/>
      <c r="X145" s="20"/>
      <c r="Y145" s="20"/>
      <c r="Z145" s="20"/>
    </row>
    <row r="148" spans="1:26" x14ac:dyDescent="0.15">
      <c r="A148" s="120" t="s">
        <v>379</v>
      </c>
      <c r="B148" s="12">
        <v>60</v>
      </c>
      <c r="C148" s="12" t="s">
        <v>380</v>
      </c>
      <c r="D148" s="12" t="s">
        <v>381</v>
      </c>
      <c r="E148" s="12" t="s">
        <v>382</v>
      </c>
      <c r="F148" s="13">
        <v>374</v>
      </c>
      <c r="G148" s="14">
        <v>24</v>
      </c>
      <c r="H148" s="15">
        <v>20</v>
      </c>
      <c r="I148" s="14">
        <v>20</v>
      </c>
      <c r="J148" s="15">
        <v>20</v>
      </c>
      <c r="K148" s="14">
        <v>24</v>
      </c>
      <c r="M148" s="17">
        <v>183</v>
      </c>
    </row>
    <row r="149" spans="1:26" x14ac:dyDescent="0.15">
      <c r="A149" s="12" t="s">
        <v>146</v>
      </c>
      <c r="B149" s="12">
        <v>59</v>
      </c>
      <c r="C149" s="12" t="s">
        <v>112</v>
      </c>
      <c r="D149" s="12">
        <v>25</v>
      </c>
      <c r="E149" s="12" t="s">
        <v>194</v>
      </c>
      <c r="F149" s="13">
        <v>1123</v>
      </c>
      <c r="G149" s="14">
        <v>41</v>
      </c>
      <c r="H149" s="15">
        <v>20</v>
      </c>
      <c r="I149" s="14">
        <v>41</v>
      </c>
      <c r="J149" s="15">
        <v>41</v>
      </c>
      <c r="K149" s="14">
        <v>0</v>
      </c>
      <c r="L149" s="15">
        <v>0</v>
      </c>
      <c r="M149" s="17">
        <v>0</v>
      </c>
      <c r="N149" s="18">
        <v>0</v>
      </c>
      <c r="P149" s="19" t="s">
        <v>90</v>
      </c>
    </row>
    <row r="150" spans="1:26" x14ac:dyDescent="0.15">
      <c r="A150" s="12" t="s">
        <v>146</v>
      </c>
      <c r="B150" s="12">
        <v>60</v>
      </c>
      <c r="C150" s="12" t="s">
        <v>113</v>
      </c>
      <c r="D150" s="12">
        <v>25</v>
      </c>
      <c r="E150" s="12" t="s">
        <v>194</v>
      </c>
      <c r="F150" s="13">
        <v>950</v>
      </c>
      <c r="G150" s="14">
        <v>21</v>
      </c>
      <c r="H150" s="15">
        <v>25</v>
      </c>
      <c r="I150" s="14">
        <v>21</v>
      </c>
      <c r="J150" s="15">
        <v>42</v>
      </c>
      <c r="K150" s="14">
        <v>21</v>
      </c>
      <c r="L150" s="15">
        <v>0</v>
      </c>
      <c r="M150" s="17">
        <v>0</v>
      </c>
      <c r="N150" s="18">
        <v>68</v>
      </c>
      <c r="O150" s="14" t="s">
        <v>71</v>
      </c>
      <c r="P150" s="19" t="s">
        <v>91</v>
      </c>
    </row>
    <row r="151" spans="1:26" x14ac:dyDescent="0.15">
      <c r="A151" s="12" t="s">
        <v>146</v>
      </c>
      <c r="B151" s="12">
        <v>60</v>
      </c>
      <c r="C151" s="12" t="s">
        <v>115</v>
      </c>
      <c r="D151" s="12">
        <v>10</v>
      </c>
      <c r="E151" s="12" t="s">
        <v>194</v>
      </c>
      <c r="F151" s="13">
        <v>570</v>
      </c>
      <c r="G151" s="14">
        <v>42</v>
      </c>
      <c r="H151" s="15">
        <v>42</v>
      </c>
      <c r="I151" s="14">
        <v>21</v>
      </c>
      <c r="J151" s="15">
        <v>21</v>
      </c>
      <c r="K151" s="14">
        <v>21</v>
      </c>
      <c r="L151" s="15">
        <v>0</v>
      </c>
      <c r="M151" s="17">
        <v>0</v>
      </c>
      <c r="N151" s="18">
        <v>0</v>
      </c>
      <c r="P151" s="19" t="s">
        <v>77</v>
      </c>
    </row>
    <row r="152" spans="1:26" x14ac:dyDescent="0.15">
      <c r="A152" s="12" t="s">
        <v>146</v>
      </c>
      <c r="B152" s="12">
        <v>58</v>
      </c>
      <c r="C152" s="12" t="s">
        <v>116</v>
      </c>
      <c r="D152" s="12">
        <v>10</v>
      </c>
      <c r="E152" s="12" t="s">
        <v>194</v>
      </c>
      <c r="F152" s="13">
        <v>442</v>
      </c>
      <c r="G152" s="14">
        <v>20</v>
      </c>
      <c r="H152" s="15">
        <v>24</v>
      </c>
      <c r="I152" s="14">
        <v>40</v>
      </c>
      <c r="J152" s="15">
        <v>20</v>
      </c>
      <c r="K152" s="14">
        <v>20</v>
      </c>
      <c r="L152" s="15">
        <v>0</v>
      </c>
      <c r="M152" s="17">
        <v>0</v>
      </c>
      <c r="N152" s="18">
        <v>63</v>
      </c>
      <c r="P152" s="19" t="s">
        <v>93</v>
      </c>
    </row>
    <row r="155" spans="1:26" x14ac:dyDescent="0.15">
      <c r="F155" s="20">
        <f>SUM((F148:F154))</f>
        <v>3459</v>
      </c>
      <c r="G155" s="20">
        <f t="shared" ref="G155" si="27">SUM((G148:G154))</f>
        <v>148</v>
      </c>
      <c r="H155" s="20">
        <f t="shared" ref="H155" si="28">SUM((H148:H154))</f>
        <v>131</v>
      </c>
      <c r="I155" s="20">
        <f t="shared" ref="I155" si="29">SUM((I148:I154))</f>
        <v>143</v>
      </c>
      <c r="J155" s="20">
        <f t="shared" ref="J155" si="30">SUM((J148:J154))</f>
        <v>144</v>
      </c>
      <c r="K155" s="20">
        <f t="shared" ref="K155" si="31">SUM((K148:K154))</f>
        <v>86</v>
      </c>
      <c r="L155" s="20">
        <f t="shared" ref="L155" si="32">SUM((L148:L154))</f>
        <v>0</v>
      </c>
      <c r="M155" s="20">
        <f t="shared" ref="M155" si="33">SUM((M148:M154))</f>
        <v>183</v>
      </c>
      <c r="N155" s="20">
        <f t="shared" ref="N155" si="34">SUM((N148:N154))</f>
        <v>131</v>
      </c>
    </row>
    <row r="156" spans="1:26" x14ac:dyDescent="0.15">
      <c r="G156" s="14">
        <v>19</v>
      </c>
      <c r="H156" s="15">
        <v>19</v>
      </c>
      <c r="N156" s="18">
        <v>73</v>
      </c>
    </row>
    <row r="157" spans="1:26" x14ac:dyDescent="0.15">
      <c r="F157" s="20">
        <f>SUM((F155:F156))</f>
        <v>3459</v>
      </c>
      <c r="G157" s="20">
        <f t="shared" ref="G157" si="35">SUM((G155:G156))</f>
        <v>167</v>
      </c>
      <c r="H157" s="20">
        <f t="shared" ref="H157" si="36">SUM((H155:H156))</f>
        <v>150</v>
      </c>
      <c r="I157" s="20">
        <f t="shared" ref="I157" si="37">SUM((I155:I156))</f>
        <v>143</v>
      </c>
      <c r="J157" s="20">
        <f t="shared" ref="J157" si="38">SUM((J155:J156))</f>
        <v>144</v>
      </c>
      <c r="K157" s="20">
        <f t="shared" ref="K157" si="39">SUM((K155:K156))</f>
        <v>86</v>
      </c>
      <c r="L157" s="20">
        <f t="shared" ref="L157" si="40">SUM((L155:L156))</f>
        <v>0</v>
      </c>
      <c r="M157" s="20">
        <f t="shared" ref="M157" si="41">SUM((M155:M156))</f>
        <v>183</v>
      </c>
      <c r="N157" s="20">
        <f t="shared" ref="N157" si="42">SUM((N155:N156))</f>
        <v>204</v>
      </c>
    </row>
    <row r="163" spans="1:16" s="31" customFormat="1" x14ac:dyDescent="0.15">
      <c r="A163" s="30" t="s">
        <v>386</v>
      </c>
      <c r="B163" s="31">
        <v>65</v>
      </c>
      <c r="C163" s="31" t="s">
        <v>380</v>
      </c>
      <c r="D163" s="31" t="s">
        <v>370</v>
      </c>
      <c r="E163" s="31" t="s">
        <v>383</v>
      </c>
      <c r="F163" s="64">
        <v>413</v>
      </c>
      <c r="G163" s="121">
        <v>22</v>
      </c>
      <c r="H163" s="122"/>
      <c r="I163" s="121">
        <v>22</v>
      </c>
      <c r="J163" s="122"/>
      <c r="K163" s="121"/>
      <c r="L163" s="123"/>
      <c r="M163" s="124">
        <v>163</v>
      </c>
      <c r="N163" s="125"/>
      <c r="O163" s="126" t="s">
        <v>387</v>
      </c>
      <c r="P163" s="121"/>
    </row>
    <row r="164" spans="1:16" s="31" customFormat="1" x14ac:dyDescent="0.15">
      <c r="A164" s="30" t="s">
        <v>388</v>
      </c>
      <c r="B164" s="31">
        <v>65</v>
      </c>
      <c r="C164" s="31" t="s">
        <v>389</v>
      </c>
      <c r="D164" s="31" t="s">
        <v>370</v>
      </c>
      <c r="E164" s="31" t="s">
        <v>383</v>
      </c>
      <c r="F164" s="64">
        <v>2228</v>
      </c>
      <c r="G164" s="121"/>
      <c r="H164" s="122"/>
      <c r="I164" s="121"/>
      <c r="J164" s="122">
        <v>22</v>
      </c>
      <c r="K164" s="121"/>
      <c r="L164" s="123"/>
      <c r="M164" s="124"/>
      <c r="N164" s="125"/>
      <c r="O164" s="126" t="s">
        <v>390</v>
      </c>
      <c r="P164" s="121"/>
    </row>
    <row r="165" spans="1:16" x14ac:dyDescent="0.15">
      <c r="A165" s="119" t="s">
        <v>317</v>
      </c>
      <c r="B165" s="31">
        <v>65</v>
      </c>
      <c r="C165" s="31" t="s">
        <v>193</v>
      </c>
      <c r="D165" s="31" t="s">
        <v>235</v>
      </c>
      <c r="E165" s="31" t="s">
        <v>223</v>
      </c>
      <c r="F165" s="13">
        <v>384</v>
      </c>
      <c r="H165" s="15">
        <v>23</v>
      </c>
      <c r="I165" s="14">
        <v>23</v>
      </c>
      <c r="J165" s="15">
        <v>46</v>
      </c>
      <c r="K165" s="14">
        <v>23</v>
      </c>
      <c r="M165" s="17">
        <v>109</v>
      </c>
      <c r="O165" s="40"/>
      <c r="P165" s="19" t="s">
        <v>270</v>
      </c>
    </row>
    <row r="166" spans="1:16" x14ac:dyDescent="0.15">
      <c r="A166" s="119" t="s">
        <v>317</v>
      </c>
      <c r="B166" s="31">
        <v>65</v>
      </c>
      <c r="C166" s="31" t="s">
        <v>117</v>
      </c>
      <c r="D166" s="31" t="s">
        <v>235</v>
      </c>
      <c r="E166" s="31" t="s">
        <v>223</v>
      </c>
      <c r="F166" s="13">
        <v>384</v>
      </c>
      <c r="G166" s="14">
        <v>23</v>
      </c>
      <c r="H166" s="15">
        <v>23</v>
      </c>
      <c r="J166" s="15">
        <v>23</v>
      </c>
      <c r="K166" s="14">
        <v>46</v>
      </c>
      <c r="N166" s="18">
        <v>97</v>
      </c>
      <c r="O166" s="39"/>
      <c r="P166" s="19"/>
    </row>
    <row r="167" spans="1:16" x14ac:dyDescent="0.15">
      <c r="A167" s="119" t="s">
        <v>317</v>
      </c>
      <c r="B167" s="31">
        <v>65</v>
      </c>
      <c r="C167" s="31" t="s">
        <v>116</v>
      </c>
      <c r="D167" s="31" t="s">
        <v>235</v>
      </c>
      <c r="E167" s="31" t="s">
        <v>223</v>
      </c>
      <c r="F167" s="13">
        <v>512</v>
      </c>
      <c r="G167" s="14">
        <v>23</v>
      </c>
      <c r="H167" s="15">
        <v>46</v>
      </c>
      <c r="I167" s="14">
        <v>46</v>
      </c>
      <c r="J167" s="15">
        <v>23</v>
      </c>
      <c r="O167" s="39"/>
      <c r="P167" s="19" t="s">
        <v>318</v>
      </c>
    </row>
    <row r="168" spans="1:16" x14ac:dyDescent="0.15">
      <c r="A168" s="30" t="s">
        <v>285</v>
      </c>
      <c r="B168" s="31">
        <v>65</v>
      </c>
      <c r="C168" s="31" t="s">
        <v>112</v>
      </c>
      <c r="D168" s="31" t="s">
        <v>235</v>
      </c>
      <c r="E168" s="31" t="s">
        <v>225</v>
      </c>
      <c r="F168" s="13">
        <v>1260</v>
      </c>
      <c r="G168" s="14">
        <v>45</v>
      </c>
      <c r="H168" s="15">
        <v>22</v>
      </c>
      <c r="I168" s="14">
        <v>22</v>
      </c>
      <c r="O168" s="39" t="s">
        <v>292</v>
      </c>
      <c r="P168" s="19" t="s">
        <v>286</v>
      </c>
    </row>
    <row r="169" spans="1:16" x14ac:dyDescent="0.15">
      <c r="A169" s="30" t="s">
        <v>285</v>
      </c>
      <c r="B169" s="31">
        <v>65</v>
      </c>
      <c r="C169" s="31" t="s">
        <v>113</v>
      </c>
      <c r="D169" s="31" t="s">
        <v>235</v>
      </c>
      <c r="E169" s="31" t="s">
        <v>225</v>
      </c>
      <c r="F169" s="13">
        <v>1050</v>
      </c>
      <c r="G169" s="14">
        <v>9</v>
      </c>
      <c r="I169" s="14">
        <v>22</v>
      </c>
      <c r="J169" s="15">
        <v>36</v>
      </c>
      <c r="K169" s="14">
        <v>22</v>
      </c>
      <c r="O169" s="39"/>
      <c r="P169" s="19" t="s">
        <v>287</v>
      </c>
    </row>
    <row r="170" spans="1:16" x14ac:dyDescent="0.15">
      <c r="A170" s="119" t="s">
        <v>317</v>
      </c>
      <c r="B170" s="31">
        <v>65</v>
      </c>
      <c r="C170" s="31" t="s">
        <v>115</v>
      </c>
      <c r="D170" s="31" t="s">
        <v>235</v>
      </c>
      <c r="E170" s="31" t="s">
        <v>223</v>
      </c>
      <c r="F170" s="13">
        <v>640</v>
      </c>
      <c r="G170" s="14">
        <v>46</v>
      </c>
      <c r="H170" s="15">
        <v>46</v>
      </c>
      <c r="K170" s="14">
        <v>23</v>
      </c>
      <c r="O170" s="39" t="s">
        <v>323</v>
      </c>
      <c r="P170" s="19" t="s">
        <v>289</v>
      </c>
    </row>
    <row r="171" spans="1:16" x14ac:dyDescent="0.15">
      <c r="F171" s="20">
        <f>SUM(F163:F170)</f>
        <v>6871</v>
      </c>
      <c r="G171" s="20">
        <f t="shared" ref="G171:N171" si="43">SUM(G163:G170)</f>
        <v>168</v>
      </c>
      <c r="H171" s="20">
        <f t="shared" si="43"/>
        <v>160</v>
      </c>
      <c r="I171" s="20">
        <f t="shared" si="43"/>
        <v>135</v>
      </c>
      <c r="J171" s="20">
        <f t="shared" si="43"/>
        <v>150</v>
      </c>
      <c r="K171" s="20">
        <f t="shared" si="43"/>
        <v>114</v>
      </c>
      <c r="L171" s="20">
        <f t="shared" si="43"/>
        <v>0</v>
      </c>
      <c r="M171" s="20">
        <f t="shared" si="43"/>
        <v>272</v>
      </c>
      <c r="N171" s="20">
        <f t="shared" si="43"/>
        <v>97</v>
      </c>
    </row>
    <row r="172" spans="1:16" x14ac:dyDescent="0.15">
      <c r="G172" s="14">
        <v>9</v>
      </c>
      <c r="I172" s="14">
        <f>23+22+22</f>
        <v>67</v>
      </c>
      <c r="K172" s="14">
        <v>22</v>
      </c>
      <c r="M172" s="17">
        <v>42</v>
      </c>
      <c r="P172" s="19" t="s">
        <v>391</v>
      </c>
    </row>
    <row r="173" spans="1:16" x14ac:dyDescent="0.15">
      <c r="F173" s="20">
        <f>SUM(F171:F172)</f>
        <v>6871</v>
      </c>
      <c r="G173" s="20">
        <f t="shared" ref="G173:N173" si="44">SUM(G171:G172)</f>
        <v>177</v>
      </c>
      <c r="H173" s="20">
        <f t="shared" si="44"/>
        <v>160</v>
      </c>
      <c r="I173" s="20">
        <f t="shared" si="44"/>
        <v>202</v>
      </c>
      <c r="J173" s="20">
        <f t="shared" si="44"/>
        <v>150</v>
      </c>
      <c r="K173" s="20">
        <f t="shared" si="44"/>
        <v>136</v>
      </c>
      <c r="L173" s="20">
        <f t="shared" si="44"/>
        <v>0</v>
      </c>
      <c r="M173" s="20">
        <f t="shared" si="44"/>
        <v>314</v>
      </c>
      <c r="N173" s="20">
        <f t="shared" si="44"/>
        <v>97</v>
      </c>
    </row>
  </sheetData>
  <sortState ref="A99:Q122">
    <sortCondition ref="C99:C122"/>
  </sortState>
  <phoneticPr fontId="1" type="noConversion"/>
  <pageMargins left="0.75" right="0.75" top="1" bottom="1" header="0.5" footer="0.5"/>
  <pageSetup scale="25" orientation="landscape" horizontalDpi="4294967292" verticalDpi="4294967292" r:id="rId1"/>
  <extLst>
    <ext xmlns:mx="http://schemas.microsoft.com/office/mac/excel/2008/main" uri="http://schemas.microsoft.com/office/mac/excel/2008/main">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AG91"/>
  <sheetViews>
    <sheetView workbookViewId="0">
      <pane ySplit="1" topLeftCell="A24" activePane="bottomLeft" state="frozen"/>
      <selection pane="bottomLeft" activeCell="A71" sqref="A71:XFD92"/>
    </sheetView>
  </sheetViews>
  <sheetFormatPr defaultColWidth="11" defaultRowHeight="10.5" x14ac:dyDescent="0.15"/>
  <cols>
    <col min="1" max="1" width="32.25" style="12" customWidth="1"/>
    <col min="2" max="2" width="8.125" style="12" customWidth="1"/>
    <col min="3" max="3" width="8" style="12" customWidth="1"/>
    <col min="4" max="4" width="4.375" style="12" customWidth="1"/>
    <col min="5" max="5" width="18.25" style="12" bestFit="1" customWidth="1"/>
    <col min="6" max="6" width="7.25" style="13" customWidth="1"/>
    <col min="7" max="7" width="9.375" style="14" customWidth="1"/>
    <col min="8" max="8" width="10.125" style="15" customWidth="1"/>
    <col min="9" max="9" width="10.75" style="14"/>
    <col min="10" max="10" width="8" style="15" customWidth="1"/>
    <col min="11" max="11" width="8.375" style="14" customWidth="1"/>
    <col min="12" max="12" width="1.125" style="22" customWidth="1"/>
    <col min="13" max="13" width="8.375" style="16" customWidth="1"/>
    <col min="14" max="14" width="12.25" style="17" customWidth="1"/>
    <col min="15" max="15" width="11.75" style="18" customWidth="1"/>
    <col min="16" max="16" width="22" style="14" customWidth="1"/>
    <col min="17" max="17" width="27" style="14" customWidth="1"/>
    <col min="18" max="18" width="8.375" style="12" customWidth="1"/>
    <col min="19" max="20" width="9.625" style="12" customWidth="1"/>
    <col min="21" max="21" width="4.25" style="12" customWidth="1"/>
    <col min="22" max="22" width="6.125" style="12" customWidth="1"/>
    <col min="23" max="23" width="6.75" style="12" customWidth="1"/>
    <col min="24" max="24" width="5.75" style="12" customWidth="1"/>
    <col min="25" max="25" width="10.625" style="12" customWidth="1"/>
    <col min="26" max="26" width="6.75" style="12" customWidth="1"/>
    <col min="27" max="27" width="7.75" style="12" customWidth="1"/>
    <col min="28" max="28" width="9.75" style="12" customWidth="1"/>
    <col min="29" max="29" width="11" style="12"/>
    <col min="30" max="30" width="7" style="12" customWidth="1"/>
    <col min="31" max="31" width="5" style="12" customWidth="1"/>
    <col min="32" max="32" width="5.375" style="12" customWidth="1"/>
    <col min="33" max="33" width="4.875" style="12" customWidth="1"/>
    <col min="34" max="16384" width="11" style="12"/>
  </cols>
  <sheetData>
    <row r="1" spans="1:33" s="11" customFormat="1" ht="12" thickTop="1" thickBot="1" x14ac:dyDescent="0.2">
      <c r="A1" s="1" t="s">
        <v>147</v>
      </c>
      <c r="B1" s="2" t="s">
        <v>148</v>
      </c>
      <c r="C1" s="2" t="s">
        <v>150</v>
      </c>
      <c r="D1" s="2" t="s">
        <v>149</v>
      </c>
      <c r="E1" s="2" t="s">
        <v>186</v>
      </c>
      <c r="F1" s="4" t="s">
        <v>151</v>
      </c>
      <c r="G1" s="5" t="s">
        <v>152</v>
      </c>
      <c r="H1" s="6" t="s">
        <v>153</v>
      </c>
      <c r="I1" s="5" t="s">
        <v>154</v>
      </c>
      <c r="J1" s="6" t="s">
        <v>155</v>
      </c>
      <c r="K1" s="5" t="s">
        <v>156</v>
      </c>
      <c r="L1" s="4"/>
      <c r="M1" s="7" t="s">
        <v>157</v>
      </c>
      <c r="N1" s="8" t="s">
        <v>158</v>
      </c>
      <c r="O1" s="9" t="s">
        <v>159</v>
      </c>
      <c r="P1" s="5" t="s">
        <v>160</v>
      </c>
      <c r="Q1" s="5" t="s">
        <v>161</v>
      </c>
      <c r="R1" s="2" t="s">
        <v>162</v>
      </c>
      <c r="S1" s="2" t="s">
        <v>163</v>
      </c>
      <c r="T1" s="2" t="s">
        <v>164</v>
      </c>
      <c r="U1" s="2" t="s">
        <v>165</v>
      </c>
      <c r="V1" s="2" t="s">
        <v>166</v>
      </c>
      <c r="W1" s="2" t="s">
        <v>167</v>
      </c>
      <c r="X1" s="2" t="s">
        <v>168</v>
      </c>
      <c r="Y1" s="2" t="s">
        <v>169</v>
      </c>
      <c r="Z1" s="2" t="s">
        <v>170</v>
      </c>
      <c r="AA1" s="2" t="s">
        <v>171</v>
      </c>
      <c r="AB1" s="2" t="s">
        <v>172</v>
      </c>
      <c r="AC1" s="2" t="s">
        <v>173</v>
      </c>
      <c r="AD1" s="2" t="s">
        <v>174</v>
      </c>
      <c r="AE1" s="2" t="s">
        <v>175</v>
      </c>
      <c r="AF1" s="2" t="s">
        <v>176</v>
      </c>
      <c r="AG1" s="10" t="s">
        <v>177</v>
      </c>
    </row>
    <row r="2" spans="1:33" ht="11.25" thickTop="1" x14ac:dyDescent="0.15">
      <c r="A2" s="12" t="s">
        <v>101</v>
      </c>
      <c r="B2" s="12">
        <v>59</v>
      </c>
      <c r="C2" s="12" t="s">
        <v>112</v>
      </c>
      <c r="D2" s="12">
        <v>25</v>
      </c>
      <c r="E2" s="12" t="s">
        <v>194</v>
      </c>
      <c r="F2" s="13">
        <v>1123</v>
      </c>
      <c r="G2" s="14">
        <v>41</v>
      </c>
      <c r="H2" s="15">
        <v>20</v>
      </c>
      <c r="I2" s="14">
        <v>41</v>
      </c>
      <c r="J2" s="15">
        <v>20</v>
      </c>
      <c r="K2" s="14">
        <v>20</v>
      </c>
      <c r="L2" s="15">
        <v>0</v>
      </c>
      <c r="M2" s="16">
        <v>10</v>
      </c>
      <c r="N2" s="17">
        <v>0</v>
      </c>
      <c r="O2" s="18">
        <v>0</v>
      </c>
      <c r="Q2" s="19" t="s">
        <v>106</v>
      </c>
    </row>
    <row r="3" spans="1:33" x14ac:dyDescent="0.15">
      <c r="A3" s="12" t="s">
        <v>101</v>
      </c>
      <c r="B3" s="12">
        <v>60</v>
      </c>
      <c r="C3" s="12" t="s">
        <v>113</v>
      </c>
      <c r="D3" s="12">
        <v>25</v>
      </c>
      <c r="E3" s="12" t="s">
        <v>194</v>
      </c>
      <c r="F3" s="13">
        <v>950</v>
      </c>
      <c r="G3" s="14">
        <v>21</v>
      </c>
      <c r="H3" s="15">
        <v>42</v>
      </c>
      <c r="I3" s="14">
        <v>21</v>
      </c>
      <c r="J3" s="15">
        <v>21</v>
      </c>
      <c r="K3" s="14">
        <v>0</v>
      </c>
      <c r="L3" s="15">
        <v>0</v>
      </c>
      <c r="M3" s="16">
        <v>10</v>
      </c>
      <c r="N3" s="17">
        <v>0</v>
      </c>
      <c r="O3" s="18">
        <v>170</v>
      </c>
      <c r="P3" s="14" t="s">
        <v>133</v>
      </c>
      <c r="Q3" s="19" t="s">
        <v>91</v>
      </c>
    </row>
    <row r="4" spans="1:33" x14ac:dyDescent="0.15">
      <c r="A4" s="12" t="s">
        <v>101</v>
      </c>
      <c r="B4" s="12">
        <v>60</v>
      </c>
      <c r="C4" s="12" t="s">
        <v>115</v>
      </c>
      <c r="D4" s="12">
        <v>10</v>
      </c>
      <c r="E4" s="12" t="s">
        <v>194</v>
      </c>
      <c r="F4" s="13">
        <v>570</v>
      </c>
      <c r="G4" s="14">
        <v>42</v>
      </c>
      <c r="H4" s="15">
        <v>42</v>
      </c>
      <c r="I4" s="14">
        <v>21</v>
      </c>
      <c r="J4" s="15">
        <v>0</v>
      </c>
      <c r="K4" s="14">
        <v>0</v>
      </c>
      <c r="L4" s="15">
        <v>0</v>
      </c>
      <c r="M4" s="16">
        <v>10</v>
      </c>
      <c r="N4" s="17">
        <v>190</v>
      </c>
      <c r="O4" s="18">
        <v>0</v>
      </c>
      <c r="Q4" s="19" t="s">
        <v>107</v>
      </c>
    </row>
    <row r="5" spans="1:33" x14ac:dyDescent="0.15">
      <c r="A5" s="12" t="s">
        <v>101</v>
      </c>
      <c r="B5" s="12">
        <v>58</v>
      </c>
      <c r="C5" s="12" t="s">
        <v>116</v>
      </c>
      <c r="D5" s="12">
        <v>10</v>
      </c>
      <c r="E5" s="12" t="s">
        <v>194</v>
      </c>
      <c r="F5" s="13">
        <v>442</v>
      </c>
      <c r="G5" s="14">
        <v>20</v>
      </c>
      <c r="H5" s="15">
        <v>40</v>
      </c>
      <c r="I5" s="14">
        <v>40</v>
      </c>
      <c r="J5" s="15">
        <v>20</v>
      </c>
      <c r="K5" s="14">
        <v>0</v>
      </c>
      <c r="L5" s="15">
        <v>0</v>
      </c>
      <c r="M5" s="16">
        <v>10</v>
      </c>
      <c r="N5" s="17">
        <v>0</v>
      </c>
      <c r="O5" s="18">
        <v>0</v>
      </c>
      <c r="P5" s="19" t="s">
        <v>64</v>
      </c>
      <c r="Q5" s="19" t="s">
        <v>123</v>
      </c>
    </row>
    <row r="6" spans="1:33" x14ac:dyDescent="0.15">
      <c r="A6" s="12" t="s">
        <v>101</v>
      </c>
      <c r="B6" s="12">
        <v>60</v>
      </c>
      <c r="C6" s="12" t="s">
        <v>117</v>
      </c>
      <c r="D6" s="12">
        <v>1</v>
      </c>
      <c r="E6" s="12" t="s">
        <v>198</v>
      </c>
      <c r="F6" s="13">
        <v>342</v>
      </c>
      <c r="G6" s="14">
        <v>42</v>
      </c>
      <c r="H6" s="15">
        <v>21</v>
      </c>
      <c r="I6" s="14">
        <v>21</v>
      </c>
      <c r="J6" s="15">
        <v>0</v>
      </c>
      <c r="K6" s="14">
        <v>0</v>
      </c>
      <c r="L6" s="15">
        <v>0</v>
      </c>
      <c r="M6" s="16">
        <v>20</v>
      </c>
      <c r="N6" s="17">
        <v>0</v>
      </c>
      <c r="O6" s="18">
        <v>85</v>
      </c>
      <c r="Q6" s="19" t="s">
        <v>109</v>
      </c>
    </row>
    <row r="7" spans="1:33" x14ac:dyDescent="0.15">
      <c r="A7" s="12" t="s">
        <v>101</v>
      </c>
      <c r="B7" s="12">
        <v>60</v>
      </c>
      <c r="C7" s="12" t="s">
        <v>193</v>
      </c>
      <c r="D7" s="12">
        <v>1</v>
      </c>
      <c r="E7" s="12" t="s">
        <v>198</v>
      </c>
      <c r="F7" s="13">
        <v>342</v>
      </c>
      <c r="G7" s="14">
        <v>21</v>
      </c>
      <c r="H7" s="15">
        <v>21</v>
      </c>
      <c r="I7" s="14">
        <v>42</v>
      </c>
      <c r="J7" s="15">
        <v>0</v>
      </c>
      <c r="K7" s="14">
        <v>0</v>
      </c>
      <c r="L7" s="15">
        <v>0</v>
      </c>
      <c r="M7" s="16">
        <v>20</v>
      </c>
      <c r="N7" s="17">
        <v>190</v>
      </c>
      <c r="O7" s="18">
        <v>0</v>
      </c>
      <c r="P7" s="19" t="s">
        <v>65</v>
      </c>
      <c r="Q7" s="14" t="s">
        <v>108</v>
      </c>
    </row>
    <row r="8" spans="1:33" s="20" customFormat="1" x14ac:dyDescent="0.15">
      <c r="A8" s="20" t="s">
        <v>110</v>
      </c>
      <c r="D8" s="20">
        <f>SUM(D2:D5)</f>
        <v>70</v>
      </c>
      <c r="F8" s="20">
        <f>SUM(F2:F7)</f>
        <v>3769</v>
      </c>
      <c r="G8" s="20">
        <f t="shared" ref="G8:O8" si="0">SUM(G2:G5)</f>
        <v>124</v>
      </c>
      <c r="H8" s="20">
        <f t="shared" si="0"/>
        <v>144</v>
      </c>
      <c r="I8" s="20">
        <f t="shared" si="0"/>
        <v>123</v>
      </c>
      <c r="J8" s="20">
        <f t="shared" si="0"/>
        <v>61</v>
      </c>
      <c r="K8" s="20">
        <f t="shared" si="0"/>
        <v>20</v>
      </c>
      <c r="L8" s="21"/>
      <c r="M8" s="20">
        <f t="shared" si="0"/>
        <v>40</v>
      </c>
      <c r="N8" s="20">
        <f t="shared" si="0"/>
        <v>190</v>
      </c>
      <c r="O8" s="20">
        <f t="shared" si="0"/>
        <v>170</v>
      </c>
    </row>
    <row r="9" spans="1:33" s="20" customFormat="1" x14ac:dyDescent="0.15">
      <c r="A9" s="20" t="s">
        <v>216</v>
      </c>
      <c r="D9" s="20">
        <f>SUM(D6:D7)</f>
        <v>2</v>
      </c>
      <c r="F9" s="20">
        <f>SUM(F6:F7)</f>
        <v>684</v>
      </c>
      <c r="G9" s="20">
        <f t="shared" ref="G9:O9" si="1">SUM(G6:G7)</f>
        <v>63</v>
      </c>
      <c r="H9" s="20">
        <f t="shared" si="1"/>
        <v>42</v>
      </c>
      <c r="I9" s="20">
        <f t="shared" si="1"/>
        <v>63</v>
      </c>
      <c r="J9" s="20">
        <f t="shared" si="1"/>
        <v>0</v>
      </c>
      <c r="K9" s="20">
        <f t="shared" si="1"/>
        <v>0</v>
      </c>
      <c r="L9" s="21"/>
      <c r="M9" s="20">
        <f t="shared" si="1"/>
        <v>40</v>
      </c>
      <c r="N9" s="20">
        <f t="shared" si="1"/>
        <v>190</v>
      </c>
      <c r="O9" s="20">
        <f t="shared" si="1"/>
        <v>85</v>
      </c>
    </row>
    <row r="10" spans="1:33" s="20" customFormat="1" x14ac:dyDescent="0.15">
      <c r="A10" s="20" t="s">
        <v>111</v>
      </c>
      <c r="F10" s="20">
        <f>SUM(F2:F7)</f>
        <v>3769</v>
      </c>
      <c r="G10" s="20">
        <f t="shared" ref="G10:O10" si="2">SUM(G2:G7)</f>
        <v>187</v>
      </c>
      <c r="H10" s="20">
        <f t="shared" si="2"/>
        <v>186</v>
      </c>
      <c r="I10" s="20">
        <f t="shared" si="2"/>
        <v>186</v>
      </c>
      <c r="J10" s="20">
        <f t="shared" si="2"/>
        <v>61</v>
      </c>
      <c r="K10" s="20">
        <f t="shared" si="2"/>
        <v>20</v>
      </c>
      <c r="L10" s="21"/>
      <c r="M10" s="20">
        <f t="shared" si="2"/>
        <v>80</v>
      </c>
      <c r="N10" s="20">
        <f t="shared" si="2"/>
        <v>380</v>
      </c>
      <c r="O10" s="20">
        <f t="shared" si="2"/>
        <v>255</v>
      </c>
    </row>
    <row r="13" spans="1:33" x14ac:dyDescent="0.15">
      <c r="A13" s="12" t="s">
        <v>105</v>
      </c>
      <c r="B13" s="12">
        <v>65</v>
      </c>
      <c r="C13" s="12" t="s">
        <v>210</v>
      </c>
      <c r="D13" s="12">
        <v>15</v>
      </c>
      <c r="E13" s="12" t="s">
        <v>200</v>
      </c>
      <c r="F13" s="13">
        <v>478</v>
      </c>
      <c r="G13" s="14">
        <v>22</v>
      </c>
      <c r="H13" s="15">
        <v>36</v>
      </c>
      <c r="I13" s="14">
        <v>45</v>
      </c>
      <c r="J13" s="15">
        <v>22</v>
      </c>
      <c r="K13" s="14">
        <v>0</v>
      </c>
      <c r="M13" s="16">
        <v>25</v>
      </c>
      <c r="N13" s="17">
        <v>0</v>
      </c>
      <c r="O13" s="18">
        <v>0</v>
      </c>
      <c r="P13" s="19" t="s">
        <v>66</v>
      </c>
      <c r="Q13" s="19" t="s">
        <v>67</v>
      </c>
    </row>
    <row r="14" spans="1:33" x14ac:dyDescent="0.15">
      <c r="A14" s="12" t="s">
        <v>104</v>
      </c>
      <c r="B14" s="12">
        <v>65</v>
      </c>
      <c r="C14" s="12" t="s">
        <v>117</v>
      </c>
      <c r="D14" s="12">
        <v>20</v>
      </c>
      <c r="E14" s="12" t="s">
        <v>200</v>
      </c>
      <c r="F14" s="13">
        <v>358</v>
      </c>
      <c r="G14" s="14">
        <v>36</v>
      </c>
      <c r="H14" s="15">
        <v>22</v>
      </c>
      <c r="I14" s="14">
        <v>22</v>
      </c>
      <c r="J14" s="15">
        <v>0</v>
      </c>
      <c r="K14" s="14">
        <v>0</v>
      </c>
      <c r="M14" s="16">
        <v>25</v>
      </c>
      <c r="N14" s="17">
        <v>0</v>
      </c>
      <c r="O14" s="18">
        <v>38</v>
      </c>
      <c r="Q14" s="19" t="s">
        <v>138</v>
      </c>
    </row>
    <row r="15" spans="1:33" x14ac:dyDescent="0.15">
      <c r="A15" s="12" t="s">
        <v>104</v>
      </c>
      <c r="B15" s="12">
        <v>65</v>
      </c>
      <c r="C15" s="12" t="s">
        <v>193</v>
      </c>
      <c r="D15" s="12">
        <v>25</v>
      </c>
      <c r="E15" s="12" t="s">
        <v>200</v>
      </c>
      <c r="F15" s="13">
        <v>358</v>
      </c>
      <c r="G15" s="14">
        <v>22</v>
      </c>
      <c r="H15" s="15">
        <v>22</v>
      </c>
      <c r="I15" s="14">
        <v>45</v>
      </c>
      <c r="J15" s="15">
        <v>0</v>
      </c>
      <c r="K15" s="14">
        <v>0</v>
      </c>
      <c r="M15" s="16">
        <v>25</v>
      </c>
      <c r="N15" s="17">
        <v>105</v>
      </c>
      <c r="O15" s="18">
        <v>0</v>
      </c>
      <c r="P15" s="19" t="s">
        <v>69</v>
      </c>
      <c r="Q15" s="19" t="s">
        <v>68</v>
      </c>
    </row>
    <row r="16" spans="1:33" s="20" customFormat="1" x14ac:dyDescent="0.15">
      <c r="A16" s="20" t="s">
        <v>215</v>
      </c>
      <c r="D16" s="20">
        <f>SUM(D13:D15)</f>
        <v>60</v>
      </c>
      <c r="F16" s="20">
        <f>SUM(F13:F15)</f>
        <v>1194</v>
      </c>
      <c r="G16" s="20">
        <f t="shared" ref="G16:O16" si="3">SUM(G13:G15)</f>
        <v>80</v>
      </c>
      <c r="H16" s="20">
        <f t="shared" si="3"/>
        <v>80</v>
      </c>
      <c r="I16" s="20">
        <f t="shared" si="3"/>
        <v>112</v>
      </c>
      <c r="J16" s="20">
        <f t="shared" si="3"/>
        <v>22</v>
      </c>
      <c r="K16" s="20">
        <f t="shared" si="3"/>
        <v>0</v>
      </c>
      <c r="L16" s="21"/>
      <c r="M16" s="20">
        <f t="shared" si="3"/>
        <v>75</v>
      </c>
      <c r="N16" s="20">
        <f t="shared" si="3"/>
        <v>105</v>
      </c>
      <c r="O16" s="20">
        <f t="shared" si="3"/>
        <v>38</v>
      </c>
    </row>
    <row r="19" spans="1:17" x14ac:dyDescent="0.15">
      <c r="A19" s="12" t="s">
        <v>102</v>
      </c>
      <c r="B19" s="12">
        <v>58</v>
      </c>
      <c r="C19" s="12" t="s">
        <v>117</v>
      </c>
      <c r="D19" s="12">
        <v>15</v>
      </c>
      <c r="E19" s="12" t="s">
        <v>194</v>
      </c>
      <c r="F19" s="13">
        <v>326</v>
      </c>
      <c r="G19" s="14">
        <v>39</v>
      </c>
      <c r="H19" s="15">
        <v>19</v>
      </c>
      <c r="I19" s="14">
        <v>19</v>
      </c>
      <c r="J19" s="15">
        <v>0</v>
      </c>
      <c r="K19" s="14">
        <v>0</v>
      </c>
      <c r="M19" s="16">
        <v>10</v>
      </c>
      <c r="N19" s="17">
        <v>0</v>
      </c>
      <c r="O19" s="18">
        <v>0</v>
      </c>
      <c r="Q19" s="14" t="s">
        <v>179</v>
      </c>
    </row>
    <row r="20" spans="1:17" x14ac:dyDescent="0.15">
      <c r="A20" s="12" t="s">
        <v>103</v>
      </c>
      <c r="B20" s="12">
        <v>58</v>
      </c>
      <c r="C20" s="12" t="s">
        <v>193</v>
      </c>
      <c r="D20" s="12">
        <v>15</v>
      </c>
      <c r="E20" s="12" t="s">
        <v>194</v>
      </c>
      <c r="F20" s="13">
        <v>326</v>
      </c>
      <c r="G20" s="14">
        <v>19</v>
      </c>
      <c r="H20" s="15">
        <v>19</v>
      </c>
      <c r="I20" s="14">
        <v>39</v>
      </c>
      <c r="J20" s="15">
        <v>0</v>
      </c>
      <c r="K20" s="14">
        <v>0</v>
      </c>
      <c r="M20" s="16">
        <v>10</v>
      </c>
      <c r="N20" s="17">
        <v>169</v>
      </c>
      <c r="O20" s="18">
        <v>0</v>
      </c>
      <c r="Q20" s="14" t="s">
        <v>179</v>
      </c>
    </row>
    <row r="21" spans="1:17" s="20" customFormat="1" x14ac:dyDescent="0.15">
      <c r="A21" s="20" t="s">
        <v>203</v>
      </c>
      <c r="D21" s="20">
        <f>SUM(D19:D20)</f>
        <v>30</v>
      </c>
      <c r="F21" s="20">
        <f>SUM(F19:F20)</f>
        <v>652</v>
      </c>
      <c r="G21" s="20">
        <f t="shared" ref="G21:O21" si="4">SUM(G19:G20)</f>
        <v>58</v>
      </c>
      <c r="H21" s="20">
        <f t="shared" si="4"/>
        <v>38</v>
      </c>
      <c r="I21" s="20">
        <f t="shared" si="4"/>
        <v>58</v>
      </c>
      <c r="J21" s="20">
        <f t="shared" si="4"/>
        <v>0</v>
      </c>
      <c r="K21" s="20">
        <f t="shared" si="4"/>
        <v>0</v>
      </c>
      <c r="L21" s="21"/>
      <c r="M21" s="20">
        <f t="shared" si="4"/>
        <v>20</v>
      </c>
      <c r="N21" s="20">
        <f t="shared" si="4"/>
        <v>169</v>
      </c>
      <c r="O21" s="20">
        <f t="shared" si="4"/>
        <v>0</v>
      </c>
    </row>
    <row r="24" spans="1:17" x14ac:dyDescent="0.15">
      <c r="A24" s="12" t="s">
        <v>70</v>
      </c>
      <c r="B24" s="12">
        <v>60</v>
      </c>
      <c r="C24" s="12" t="s">
        <v>112</v>
      </c>
      <c r="D24" s="12">
        <v>0</v>
      </c>
      <c r="F24" s="13">
        <v>1105</v>
      </c>
      <c r="G24" s="14">
        <v>40</v>
      </c>
      <c r="H24" s="15">
        <v>20</v>
      </c>
      <c r="I24" s="14">
        <v>40</v>
      </c>
      <c r="J24" s="15">
        <v>0</v>
      </c>
      <c r="K24" s="14">
        <v>20</v>
      </c>
      <c r="M24" s="16">
        <v>0</v>
      </c>
      <c r="N24" s="17">
        <v>0</v>
      </c>
      <c r="O24" s="18">
        <v>79</v>
      </c>
      <c r="Q24" s="14" t="s">
        <v>179</v>
      </c>
    </row>
    <row r="25" spans="1:17" x14ac:dyDescent="0.15">
      <c r="A25" s="12" t="s">
        <v>70</v>
      </c>
      <c r="B25" s="12">
        <v>60</v>
      </c>
      <c r="C25" s="12" t="s">
        <v>113</v>
      </c>
      <c r="D25" s="12">
        <v>0</v>
      </c>
      <c r="F25" s="13">
        <v>921</v>
      </c>
      <c r="G25" s="14">
        <v>20</v>
      </c>
      <c r="H25" s="15">
        <v>40</v>
      </c>
      <c r="I25" s="14">
        <v>0</v>
      </c>
      <c r="J25" s="15">
        <v>20</v>
      </c>
      <c r="K25" s="14">
        <v>20</v>
      </c>
      <c r="M25" s="16">
        <v>0</v>
      </c>
      <c r="N25" s="17">
        <v>0</v>
      </c>
      <c r="O25" s="18">
        <v>0</v>
      </c>
      <c r="P25" s="19" t="s">
        <v>182</v>
      </c>
      <c r="Q25" s="14" t="s">
        <v>179</v>
      </c>
    </row>
    <row r="26" spans="1:17" x14ac:dyDescent="0.15">
      <c r="A26" s="12" t="s">
        <v>70</v>
      </c>
      <c r="B26" s="12">
        <v>60</v>
      </c>
      <c r="C26" s="12" t="s">
        <v>115</v>
      </c>
      <c r="D26" s="12">
        <v>0</v>
      </c>
      <c r="F26" s="13">
        <v>552</v>
      </c>
      <c r="G26" s="14">
        <v>40</v>
      </c>
      <c r="H26" s="15">
        <v>20</v>
      </c>
      <c r="I26" s="14">
        <v>20</v>
      </c>
      <c r="J26" s="15">
        <v>0</v>
      </c>
      <c r="K26" s="14">
        <v>0</v>
      </c>
      <c r="M26" s="16">
        <v>0</v>
      </c>
      <c r="N26" s="17">
        <v>176</v>
      </c>
      <c r="O26" s="18">
        <v>0</v>
      </c>
      <c r="P26" s="19" t="s">
        <v>183</v>
      </c>
      <c r="Q26" s="14" t="s">
        <v>179</v>
      </c>
    </row>
    <row r="27" spans="1:17" x14ac:dyDescent="0.15">
      <c r="A27" s="12" t="s">
        <v>70</v>
      </c>
      <c r="B27" s="12">
        <v>60</v>
      </c>
      <c r="C27" s="12" t="s">
        <v>116</v>
      </c>
      <c r="D27" s="12">
        <v>0</v>
      </c>
      <c r="F27" s="13">
        <v>442</v>
      </c>
      <c r="G27" s="14">
        <v>20</v>
      </c>
      <c r="H27" s="15">
        <v>40</v>
      </c>
      <c r="I27" s="14">
        <v>40</v>
      </c>
      <c r="J27" s="15">
        <v>0</v>
      </c>
      <c r="K27" s="14">
        <v>20</v>
      </c>
      <c r="M27" s="16">
        <v>0</v>
      </c>
      <c r="N27" s="17">
        <v>0</v>
      </c>
      <c r="O27" s="18">
        <v>79</v>
      </c>
      <c r="Q27" s="14" t="s">
        <v>179</v>
      </c>
    </row>
    <row r="28" spans="1:17" x14ac:dyDescent="0.15">
      <c r="A28" s="12" t="s">
        <v>70</v>
      </c>
      <c r="B28" s="12">
        <v>60</v>
      </c>
      <c r="C28" s="12" t="s">
        <v>117</v>
      </c>
      <c r="D28" s="12">
        <v>0</v>
      </c>
      <c r="F28" s="13">
        <v>331</v>
      </c>
      <c r="G28" s="14">
        <v>40</v>
      </c>
      <c r="H28" s="15">
        <v>20</v>
      </c>
      <c r="I28" s="14">
        <v>20</v>
      </c>
      <c r="J28" s="15">
        <v>0</v>
      </c>
      <c r="K28" s="14">
        <v>40</v>
      </c>
      <c r="M28" s="16">
        <v>0</v>
      </c>
      <c r="N28" s="17">
        <v>0</v>
      </c>
      <c r="O28" s="18">
        <v>79</v>
      </c>
      <c r="Q28" s="14" t="s">
        <v>179</v>
      </c>
    </row>
    <row r="29" spans="1:17" x14ac:dyDescent="0.15">
      <c r="A29" s="12" t="s">
        <v>70</v>
      </c>
      <c r="B29" s="12">
        <v>60</v>
      </c>
      <c r="C29" s="12" t="s">
        <v>193</v>
      </c>
      <c r="D29" s="12">
        <v>0</v>
      </c>
      <c r="F29" s="13">
        <v>331</v>
      </c>
      <c r="G29" s="14">
        <v>20</v>
      </c>
      <c r="H29" s="15">
        <v>20</v>
      </c>
      <c r="I29" s="14">
        <v>40</v>
      </c>
      <c r="J29" s="15">
        <v>0</v>
      </c>
      <c r="K29" s="14">
        <v>0</v>
      </c>
      <c r="M29" s="16">
        <v>0</v>
      </c>
      <c r="N29" s="17">
        <v>176</v>
      </c>
      <c r="O29" s="18">
        <v>0</v>
      </c>
      <c r="P29" s="19" t="s">
        <v>185</v>
      </c>
    </row>
    <row r="30" spans="1:17" s="20" customFormat="1" x14ac:dyDescent="0.15">
      <c r="A30" s="20" t="s">
        <v>184</v>
      </c>
      <c r="F30" s="20">
        <f>SUM(F24:F29)</f>
        <v>3682</v>
      </c>
      <c r="G30" s="20">
        <f t="shared" ref="G30:O30" si="5">SUM(G24:G29)</f>
        <v>180</v>
      </c>
      <c r="H30" s="20">
        <f t="shared" si="5"/>
        <v>160</v>
      </c>
      <c r="I30" s="20">
        <f t="shared" si="5"/>
        <v>160</v>
      </c>
      <c r="J30" s="20">
        <f t="shared" si="5"/>
        <v>20</v>
      </c>
      <c r="K30" s="20">
        <f t="shared" si="5"/>
        <v>100</v>
      </c>
      <c r="L30" s="21"/>
      <c r="M30" s="20">
        <f t="shared" si="5"/>
        <v>0</v>
      </c>
      <c r="N30" s="20">
        <f t="shared" si="5"/>
        <v>352</v>
      </c>
      <c r="O30" s="20">
        <f t="shared" si="5"/>
        <v>237</v>
      </c>
    </row>
    <row r="33" spans="1:17" x14ac:dyDescent="0.15">
      <c r="A33" s="12" t="s">
        <v>101</v>
      </c>
      <c r="B33" s="12">
        <v>59</v>
      </c>
      <c r="C33" s="12" t="s">
        <v>112</v>
      </c>
      <c r="D33" s="12">
        <v>25</v>
      </c>
      <c r="E33" s="12" t="s">
        <v>194</v>
      </c>
      <c r="F33" s="13">
        <v>1123</v>
      </c>
      <c r="G33" s="14">
        <v>41</v>
      </c>
      <c r="H33" s="15">
        <v>20</v>
      </c>
      <c r="I33" s="14">
        <v>41</v>
      </c>
      <c r="J33" s="15">
        <v>20</v>
      </c>
      <c r="K33" s="14">
        <v>20</v>
      </c>
      <c r="L33" s="15">
        <v>0</v>
      </c>
      <c r="M33" s="16">
        <v>10</v>
      </c>
      <c r="N33" s="17">
        <v>0</v>
      </c>
      <c r="O33" s="18">
        <v>0</v>
      </c>
      <c r="Q33" s="19" t="s">
        <v>106</v>
      </c>
    </row>
    <row r="34" spans="1:17" x14ac:dyDescent="0.15">
      <c r="A34" s="12" t="s">
        <v>101</v>
      </c>
      <c r="B34" s="12">
        <v>60</v>
      </c>
      <c r="C34" s="12" t="s">
        <v>113</v>
      </c>
      <c r="D34" s="12">
        <v>25</v>
      </c>
      <c r="E34" s="12" t="s">
        <v>194</v>
      </c>
      <c r="F34" s="13">
        <v>950</v>
      </c>
      <c r="G34" s="14">
        <v>21</v>
      </c>
      <c r="H34" s="15">
        <v>42</v>
      </c>
      <c r="I34" s="14">
        <v>21</v>
      </c>
      <c r="J34" s="15">
        <v>21</v>
      </c>
      <c r="K34" s="14">
        <v>0</v>
      </c>
      <c r="L34" s="15">
        <v>0</v>
      </c>
      <c r="M34" s="16">
        <v>10</v>
      </c>
      <c r="N34" s="17">
        <v>0</v>
      </c>
      <c r="O34" s="18">
        <v>170</v>
      </c>
      <c r="P34" s="14" t="s">
        <v>133</v>
      </c>
      <c r="Q34" s="19" t="s">
        <v>91</v>
      </c>
    </row>
    <row r="35" spans="1:17" x14ac:dyDescent="0.15">
      <c r="A35" s="12" t="s">
        <v>101</v>
      </c>
      <c r="B35" s="12">
        <v>60</v>
      </c>
      <c r="C35" s="12" t="s">
        <v>115</v>
      </c>
      <c r="D35" s="12">
        <v>10</v>
      </c>
      <c r="E35" s="12" t="s">
        <v>194</v>
      </c>
      <c r="F35" s="13">
        <v>570</v>
      </c>
      <c r="G35" s="14">
        <v>42</v>
      </c>
      <c r="H35" s="15">
        <v>42</v>
      </c>
      <c r="I35" s="14">
        <v>21</v>
      </c>
      <c r="J35" s="15">
        <v>0</v>
      </c>
      <c r="K35" s="14">
        <v>0</v>
      </c>
      <c r="L35" s="15">
        <v>0</v>
      </c>
      <c r="M35" s="16">
        <v>10</v>
      </c>
      <c r="N35" s="17">
        <v>190</v>
      </c>
      <c r="O35" s="18">
        <v>0</v>
      </c>
      <c r="Q35" s="14" t="s">
        <v>71</v>
      </c>
    </row>
    <row r="36" spans="1:17" x14ac:dyDescent="0.15">
      <c r="A36" s="12" t="s">
        <v>105</v>
      </c>
      <c r="B36" s="12">
        <v>65</v>
      </c>
      <c r="C36" s="12" t="s">
        <v>210</v>
      </c>
      <c r="D36" s="12">
        <v>15</v>
      </c>
      <c r="E36" s="12" t="s">
        <v>200</v>
      </c>
      <c r="F36" s="13">
        <v>478</v>
      </c>
      <c r="G36" s="14">
        <v>22</v>
      </c>
      <c r="H36" s="15">
        <v>36</v>
      </c>
      <c r="I36" s="14">
        <v>45</v>
      </c>
      <c r="J36" s="15">
        <v>22</v>
      </c>
      <c r="K36" s="14">
        <v>0</v>
      </c>
      <c r="M36" s="16">
        <v>25</v>
      </c>
      <c r="N36" s="17">
        <v>0</v>
      </c>
      <c r="O36" s="18">
        <v>0</v>
      </c>
      <c r="P36" s="19" t="s">
        <v>66</v>
      </c>
      <c r="Q36" s="19" t="s">
        <v>67</v>
      </c>
    </row>
    <row r="37" spans="1:17" x14ac:dyDescent="0.15">
      <c r="A37" s="12" t="s">
        <v>104</v>
      </c>
      <c r="B37" s="12">
        <v>65</v>
      </c>
      <c r="C37" s="12" t="s">
        <v>117</v>
      </c>
      <c r="D37" s="12">
        <v>20</v>
      </c>
      <c r="E37" s="12" t="s">
        <v>200</v>
      </c>
      <c r="F37" s="13">
        <v>358</v>
      </c>
      <c r="G37" s="14">
        <v>36</v>
      </c>
      <c r="H37" s="15">
        <v>22</v>
      </c>
      <c r="I37" s="14">
        <v>22</v>
      </c>
      <c r="J37" s="15">
        <v>0</v>
      </c>
      <c r="K37" s="14">
        <v>0</v>
      </c>
      <c r="M37" s="16">
        <v>25</v>
      </c>
      <c r="N37" s="17">
        <v>0</v>
      </c>
      <c r="O37" s="18">
        <v>38</v>
      </c>
      <c r="Q37" s="19" t="s">
        <v>138</v>
      </c>
    </row>
    <row r="38" spans="1:17" x14ac:dyDescent="0.15">
      <c r="A38" s="12" t="s">
        <v>104</v>
      </c>
      <c r="B38" s="12">
        <v>65</v>
      </c>
      <c r="C38" s="12" t="s">
        <v>193</v>
      </c>
      <c r="D38" s="12">
        <v>25</v>
      </c>
      <c r="E38" s="12" t="s">
        <v>200</v>
      </c>
      <c r="F38" s="13">
        <v>358</v>
      </c>
      <c r="G38" s="14">
        <v>22</v>
      </c>
      <c r="H38" s="15">
        <v>22</v>
      </c>
      <c r="I38" s="14">
        <v>45</v>
      </c>
      <c r="J38" s="15">
        <v>0</v>
      </c>
      <c r="K38" s="14">
        <v>0</v>
      </c>
      <c r="M38" s="16">
        <v>25</v>
      </c>
      <c r="N38" s="17">
        <v>105</v>
      </c>
      <c r="O38" s="18">
        <v>0</v>
      </c>
      <c r="P38" s="19" t="s">
        <v>69</v>
      </c>
      <c r="Q38" s="19" t="s">
        <v>68</v>
      </c>
    </row>
    <row r="39" spans="1:17" s="20" customFormat="1" x14ac:dyDescent="0.15">
      <c r="A39" s="20" t="s">
        <v>187</v>
      </c>
      <c r="F39" s="20">
        <f>SUM(F33:F38)</f>
        <v>3837</v>
      </c>
      <c r="G39" s="20">
        <f t="shared" ref="G39:K39" si="6">SUM(G33:G38)</f>
        <v>184</v>
      </c>
      <c r="H39" s="20">
        <f t="shared" si="6"/>
        <v>184</v>
      </c>
      <c r="I39" s="20">
        <f t="shared" si="6"/>
        <v>195</v>
      </c>
      <c r="J39" s="20">
        <f t="shared" si="6"/>
        <v>63</v>
      </c>
      <c r="K39" s="20">
        <f t="shared" si="6"/>
        <v>20</v>
      </c>
      <c r="L39" s="21"/>
      <c r="M39" s="20">
        <f t="shared" ref="M39:O39" si="7">SUM(M33:M38)</f>
        <v>105</v>
      </c>
      <c r="N39" s="20">
        <f t="shared" si="7"/>
        <v>295</v>
      </c>
      <c r="O39" s="20">
        <f t="shared" si="7"/>
        <v>208</v>
      </c>
      <c r="P39" s="40"/>
      <c r="Q39" s="45"/>
    </row>
    <row r="40" spans="1:17" s="20" customFormat="1" x14ac:dyDescent="0.15">
      <c r="G40" s="14">
        <v>20</v>
      </c>
      <c r="H40" s="15">
        <v>19</v>
      </c>
      <c r="I40" s="14"/>
      <c r="J40" s="15"/>
      <c r="K40" s="14"/>
      <c r="L40" s="22"/>
      <c r="M40" s="16"/>
      <c r="N40" s="17"/>
      <c r="O40" s="18">
        <v>82</v>
      </c>
      <c r="P40" s="40" t="s">
        <v>233</v>
      </c>
      <c r="Q40" s="45"/>
    </row>
    <row r="41" spans="1:17" s="20" customFormat="1" x14ac:dyDescent="0.15">
      <c r="G41" s="33">
        <f>SUM(G39:G40)</f>
        <v>204</v>
      </c>
      <c r="H41" s="33">
        <f t="shared" ref="H41:O41" si="8">SUM(H39:H40)</f>
        <v>203</v>
      </c>
      <c r="I41" s="33">
        <f t="shared" si="8"/>
        <v>195</v>
      </c>
      <c r="J41" s="33">
        <f t="shared" si="8"/>
        <v>63</v>
      </c>
      <c r="K41" s="33">
        <f t="shared" si="8"/>
        <v>20</v>
      </c>
      <c r="L41" s="33">
        <f t="shared" si="8"/>
        <v>0</v>
      </c>
      <c r="M41" s="33">
        <f t="shared" si="8"/>
        <v>105</v>
      </c>
      <c r="N41" s="33">
        <f t="shared" si="8"/>
        <v>295</v>
      </c>
      <c r="O41" s="33">
        <f t="shared" si="8"/>
        <v>290</v>
      </c>
      <c r="P41" s="42" t="s">
        <v>257</v>
      </c>
      <c r="Q41" s="45"/>
    </row>
    <row r="43" spans="1:17" s="20" customFormat="1" x14ac:dyDescent="0.15">
      <c r="A43" s="20" t="s">
        <v>192</v>
      </c>
      <c r="G43" s="23"/>
      <c r="H43" s="24"/>
      <c r="I43" s="23"/>
      <c r="J43" s="24"/>
      <c r="K43" s="23"/>
      <c r="L43" s="25"/>
      <c r="M43" s="26"/>
      <c r="N43" s="27"/>
      <c r="O43" s="28"/>
      <c r="P43" s="23"/>
      <c r="Q43" s="23"/>
    </row>
    <row r="44" spans="1:17" s="20" customFormat="1" x14ac:dyDescent="0.15">
      <c r="A44" s="20" t="s">
        <v>188</v>
      </c>
      <c r="F44" s="20">
        <f>F39-F30</f>
        <v>155</v>
      </c>
      <c r="G44" s="20">
        <f>G41-G30</f>
        <v>24</v>
      </c>
      <c r="H44" s="20">
        <f t="shared" ref="H44:O44" si="9">H41-H30</f>
        <v>43</v>
      </c>
      <c r="I44" s="20">
        <f t="shared" si="9"/>
        <v>35</v>
      </c>
      <c r="J44" s="20">
        <f t="shared" si="9"/>
        <v>43</v>
      </c>
      <c r="K44" s="20">
        <f t="shared" si="9"/>
        <v>-80</v>
      </c>
      <c r="L44" s="20">
        <f t="shared" si="9"/>
        <v>0</v>
      </c>
      <c r="M44" s="20">
        <f t="shared" si="9"/>
        <v>105</v>
      </c>
      <c r="N44" s="20">
        <f t="shared" si="9"/>
        <v>-57</v>
      </c>
      <c r="O44" s="20">
        <f t="shared" si="9"/>
        <v>53</v>
      </c>
      <c r="P44" s="20" t="s">
        <v>98</v>
      </c>
      <c r="Q44" s="20" t="s">
        <v>100</v>
      </c>
    </row>
    <row r="45" spans="1:17" s="13" customFormat="1" x14ac:dyDescent="0.15">
      <c r="L45" s="37"/>
      <c r="P45" s="61" t="s">
        <v>99</v>
      </c>
    </row>
    <row r="46" spans="1:17" x14ac:dyDescent="0.15">
      <c r="C46" s="29"/>
    </row>
    <row r="47" spans="1:17" x14ac:dyDescent="0.15">
      <c r="A47" s="30" t="s">
        <v>285</v>
      </c>
      <c r="B47" s="31">
        <v>65</v>
      </c>
      <c r="C47" s="31" t="s">
        <v>112</v>
      </c>
      <c r="D47" s="31" t="s">
        <v>235</v>
      </c>
      <c r="E47" s="31" t="s">
        <v>225</v>
      </c>
      <c r="F47" s="13">
        <v>1260</v>
      </c>
      <c r="G47" s="14">
        <v>45</v>
      </c>
      <c r="H47" s="15">
        <v>22</v>
      </c>
      <c r="I47" s="14">
        <v>22</v>
      </c>
      <c r="M47" s="16">
        <v>25</v>
      </c>
      <c r="P47" s="39" t="s">
        <v>292</v>
      </c>
      <c r="Q47" s="19" t="s">
        <v>286</v>
      </c>
    </row>
    <row r="48" spans="1:17" x14ac:dyDescent="0.15">
      <c r="A48" s="30" t="s">
        <v>285</v>
      </c>
      <c r="B48" s="31">
        <v>65</v>
      </c>
      <c r="C48" s="31" t="s">
        <v>113</v>
      </c>
      <c r="D48" s="31" t="s">
        <v>235</v>
      </c>
      <c r="E48" s="31" t="s">
        <v>225</v>
      </c>
      <c r="F48" s="13">
        <v>1050</v>
      </c>
      <c r="G48" s="14">
        <v>9</v>
      </c>
      <c r="I48" s="14">
        <v>22</v>
      </c>
      <c r="J48" s="15">
        <v>36</v>
      </c>
      <c r="K48" s="14">
        <v>22</v>
      </c>
      <c r="M48" s="16">
        <v>25</v>
      </c>
      <c r="P48" s="39"/>
      <c r="Q48" s="19" t="s">
        <v>287</v>
      </c>
    </row>
    <row r="49" spans="1:17" x14ac:dyDescent="0.15">
      <c r="A49" s="30" t="s">
        <v>285</v>
      </c>
      <c r="B49" s="31">
        <v>65</v>
      </c>
      <c r="C49" s="31" t="s">
        <v>115</v>
      </c>
      <c r="D49" s="31" t="s">
        <v>235</v>
      </c>
      <c r="E49" s="31" t="s">
        <v>225</v>
      </c>
      <c r="F49" s="13">
        <v>630</v>
      </c>
      <c r="G49" s="14">
        <v>22</v>
      </c>
      <c r="I49" s="14">
        <v>22</v>
      </c>
      <c r="K49" s="14">
        <v>18</v>
      </c>
      <c r="M49" s="16">
        <v>25</v>
      </c>
      <c r="N49" s="17">
        <v>126</v>
      </c>
      <c r="P49" s="40"/>
      <c r="Q49" s="19" t="s">
        <v>289</v>
      </c>
    </row>
    <row r="50" spans="1:17" x14ac:dyDescent="0.15">
      <c r="A50" s="30" t="s">
        <v>285</v>
      </c>
      <c r="B50" s="31">
        <v>65</v>
      </c>
      <c r="C50" s="31" t="s">
        <v>116</v>
      </c>
      <c r="D50" s="31" t="s">
        <v>235</v>
      </c>
      <c r="E50" s="31" t="s">
        <v>225</v>
      </c>
      <c r="F50" s="13">
        <v>504</v>
      </c>
      <c r="G50" s="14">
        <v>22</v>
      </c>
      <c r="H50" s="15">
        <v>27</v>
      </c>
      <c r="I50" s="14">
        <v>22</v>
      </c>
      <c r="K50" s="14">
        <v>22</v>
      </c>
      <c r="M50" s="16">
        <v>25</v>
      </c>
      <c r="P50" s="39"/>
      <c r="Q50" s="19" t="s">
        <v>288</v>
      </c>
    </row>
    <row r="51" spans="1:17" x14ac:dyDescent="0.15">
      <c r="A51" s="30" t="s">
        <v>285</v>
      </c>
      <c r="B51" s="31">
        <v>65</v>
      </c>
      <c r="C51" s="31" t="s">
        <v>117</v>
      </c>
      <c r="D51" s="31" t="s">
        <v>235</v>
      </c>
      <c r="E51" s="31" t="s">
        <v>225</v>
      </c>
      <c r="F51" s="13">
        <v>378</v>
      </c>
      <c r="G51" s="14">
        <v>36</v>
      </c>
      <c r="I51" s="14">
        <v>22</v>
      </c>
      <c r="K51" s="14">
        <v>18</v>
      </c>
      <c r="M51" s="16">
        <v>25</v>
      </c>
      <c r="P51" s="39" t="s">
        <v>292</v>
      </c>
      <c r="Q51" s="19" t="s">
        <v>290</v>
      </c>
    </row>
    <row r="52" spans="1:17" x14ac:dyDescent="0.15">
      <c r="A52" s="30" t="s">
        <v>285</v>
      </c>
      <c r="B52" s="31">
        <v>65</v>
      </c>
      <c r="C52" s="31" t="s">
        <v>193</v>
      </c>
      <c r="D52" s="31" t="s">
        <v>235</v>
      </c>
      <c r="E52" s="31" t="s">
        <v>225</v>
      </c>
      <c r="F52" s="13">
        <v>378</v>
      </c>
      <c r="G52" s="14">
        <v>22</v>
      </c>
      <c r="H52" s="15">
        <v>28</v>
      </c>
      <c r="J52" s="15">
        <v>9</v>
      </c>
      <c r="M52" s="16">
        <v>25</v>
      </c>
      <c r="N52" s="17">
        <v>211</v>
      </c>
      <c r="P52" s="40"/>
      <c r="Q52" s="19" t="s">
        <v>291</v>
      </c>
    </row>
    <row r="53" spans="1:17" x14ac:dyDescent="0.15">
      <c r="A53" s="31"/>
      <c r="B53" s="31"/>
      <c r="C53" s="31"/>
      <c r="D53" s="31"/>
      <c r="E53" s="31"/>
      <c r="F53" s="20">
        <f>SUM(F47:F52)</f>
        <v>4200</v>
      </c>
      <c r="G53" s="20">
        <f t="shared" ref="G53:K53" si="10">SUM(G47:G52)</f>
        <v>156</v>
      </c>
      <c r="H53" s="20">
        <f t="shared" si="10"/>
        <v>77</v>
      </c>
      <c r="I53" s="20">
        <f t="shared" si="10"/>
        <v>110</v>
      </c>
      <c r="J53" s="20">
        <f t="shared" si="10"/>
        <v>45</v>
      </c>
      <c r="K53" s="20">
        <f t="shared" si="10"/>
        <v>80</v>
      </c>
      <c r="L53" s="21"/>
      <c r="M53" s="20">
        <f t="shared" ref="M53:O53" si="11">SUM(M47:M52)</f>
        <v>150</v>
      </c>
      <c r="N53" s="20">
        <f t="shared" si="11"/>
        <v>337</v>
      </c>
      <c r="O53" s="20">
        <f t="shared" si="11"/>
        <v>0</v>
      </c>
      <c r="P53" s="40"/>
    </row>
    <row r="54" spans="1:17" x14ac:dyDescent="0.15">
      <c r="A54" s="31"/>
      <c r="B54" s="31"/>
      <c r="C54" s="63"/>
      <c r="D54" s="31"/>
      <c r="E54" s="31"/>
      <c r="G54" s="14">
        <f>9+22+45</f>
        <v>76</v>
      </c>
      <c r="I54" s="14">
        <f>22+22+45</f>
        <v>89</v>
      </c>
      <c r="K54" s="14">
        <f>22</f>
        <v>22</v>
      </c>
      <c r="N54" s="17">
        <f>42</f>
        <v>42</v>
      </c>
      <c r="O54" s="18">
        <v>188</v>
      </c>
      <c r="P54" s="40" t="s">
        <v>233</v>
      </c>
    </row>
    <row r="55" spans="1:17" x14ac:dyDescent="0.15">
      <c r="A55" s="31"/>
      <c r="B55" s="31"/>
      <c r="C55" s="63"/>
      <c r="D55" s="31"/>
      <c r="E55" s="31"/>
      <c r="G55" s="33">
        <f>SUM(G53:G54)</f>
        <v>232</v>
      </c>
      <c r="H55" s="33">
        <f t="shared" ref="H55:O55" si="12">SUM(H53:H54)</f>
        <v>77</v>
      </c>
      <c r="I55" s="33">
        <f t="shared" si="12"/>
        <v>199</v>
      </c>
      <c r="J55" s="33">
        <f t="shared" si="12"/>
        <v>45</v>
      </c>
      <c r="K55" s="33">
        <f t="shared" si="12"/>
        <v>102</v>
      </c>
      <c r="L55" s="33">
        <f t="shared" si="12"/>
        <v>0</v>
      </c>
      <c r="M55" s="33">
        <f t="shared" si="12"/>
        <v>150</v>
      </c>
      <c r="N55" s="33">
        <f t="shared" si="12"/>
        <v>379</v>
      </c>
      <c r="O55" s="33">
        <f t="shared" si="12"/>
        <v>188</v>
      </c>
      <c r="P55" s="42" t="s">
        <v>257</v>
      </c>
    </row>
    <row r="56" spans="1:17" x14ac:dyDescent="0.15">
      <c r="A56" s="31"/>
      <c r="B56" s="31"/>
      <c r="C56" s="63"/>
      <c r="D56" s="31"/>
      <c r="E56" s="31"/>
      <c r="G56" s="45"/>
      <c r="H56" s="50"/>
      <c r="I56" s="45"/>
      <c r="J56" s="50"/>
      <c r="K56" s="45"/>
      <c r="L56" s="50"/>
      <c r="M56" s="56"/>
      <c r="N56" s="52"/>
      <c r="O56" s="54"/>
      <c r="P56" s="40" t="s">
        <v>297</v>
      </c>
    </row>
    <row r="57" spans="1:17" x14ac:dyDescent="0.15">
      <c r="P57" s="14" t="s">
        <v>293</v>
      </c>
    </row>
    <row r="58" spans="1:17" x14ac:dyDescent="0.15">
      <c r="P58" s="14" t="s">
        <v>294</v>
      </c>
    </row>
    <row r="59" spans="1:17" x14ac:dyDescent="0.15">
      <c r="C59" s="29"/>
    </row>
    <row r="60" spans="1:17" x14ac:dyDescent="0.15">
      <c r="A60" s="30" t="s">
        <v>298</v>
      </c>
      <c r="B60" s="31">
        <v>65</v>
      </c>
      <c r="C60" s="31" t="s">
        <v>112</v>
      </c>
      <c r="D60" s="31" t="s">
        <v>235</v>
      </c>
      <c r="E60" s="31" t="s">
        <v>223</v>
      </c>
      <c r="F60" s="13">
        <v>1279</v>
      </c>
      <c r="G60" s="14">
        <v>46</v>
      </c>
      <c r="H60" s="15">
        <v>23</v>
      </c>
      <c r="I60" s="14">
        <v>23</v>
      </c>
      <c r="K60" s="14">
        <v>23</v>
      </c>
      <c r="M60" s="16">
        <v>25</v>
      </c>
      <c r="P60" s="39" t="s">
        <v>305</v>
      </c>
      <c r="Q60" s="19" t="s">
        <v>299</v>
      </c>
    </row>
    <row r="61" spans="1:17" x14ac:dyDescent="0.15">
      <c r="A61" s="30" t="s">
        <v>298</v>
      </c>
      <c r="B61" s="31">
        <v>65</v>
      </c>
      <c r="C61" s="31" t="s">
        <v>113</v>
      </c>
      <c r="D61" s="31" t="s">
        <v>235</v>
      </c>
      <c r="E61" s="31" t="s">
        <v>223</v>
      </c>
      <c r="F61" s="13">
        <v>1066</v>
      </c>
      <c r="G61" s="14">
        <v>23</v>
      </c>
      <c r="H61" s="15">
        <v>46</v>
      </c>
      <c r="M61" s="16">
        <v>25</v>
      </c>
      <c r="P61" s="39" t="s">
        <v>306</v>
      </c>
      <c r="Q61" s="19"/>
    </row>
    <row r="62" spans="1:17" x14ac:dyDescent="0.15">
      <c r="A62" s="30" t="s">
        <v>298</v>
      </c>
      <c r="B62" s="31">
        <v>65</v>
      </c>
      <c r="C62" s="31" t="s">
        <v>115</v>
      </c>
      <c r="D62" s="31" t="s">
        <v>235</v>
      </c>
      <c r="E62" s="31" t="s">
        <v>223</v>
      </c>
      <c r="F62" s="13">
        <v>640</v>
      </c>
      <c r="G62" s="14">
        <v>46</v>
      </c>
      <c r="H62" s="15">
        <v>23</v>
      </c>
      <c r="I62" s="14">
        <v>23</v>
      </c>
      <c r="M62" s="16">
        <v>25</v>
      </c>
      <c r="N62" s="17">
        <v>109</v>
      </c>
      <c r="P62" s="39" t="s">
        <v>307</v>
      </c>
      <c r="Q62" s="19" t="s">
        <v>300</v>
      </c>
    </row>
    <row r="63" spans="1:17" x14ac:dyDescent="0.15">
      <c r="A63" s="30" t="s">
        <v>298</v>
      </c>
      <c r="B63" s="31">
        <v>65</v>
      </c>
      <c r="C63" s="31" t="s">
        <v>116</v>
      </c>
      <c r="D63" s="31" t="s">
        <v>235</v>
      </c>
      <c r="E63" s="31" t="s">
        <v>223</v>
      </c>
      <c r="F63" s="13">
        <v>512</v>
      </c>
      <c r="G63" s="14">
        <v>23</v>
      </c>
      <c r="H63" s="15">
        <v>46</v>
      </c>
      <c r="I63" s="14">
        <v>46</v>
      </c>
      <c r="M63" s="16">
        <v>25</v>
      </c>
      <c r="O63" s="18">
        <v>97</v>
      </c>
      <c r="P63" s="39"/>
      <c r="Q63" s="19"/>
    </row>
    <row r="64" spans="1:17" x14ac:dyDescent="0.15">
      <c r="A64" s="30" t="s">
        <v>298</v>
      </c>
      <c r="B64" s="31">
        <v>65</v>
      </c>
      <c r="C64" s="31" t="s">
        <v>117</v>
      </c>
      <c r="D64" s="31" t="s">
        <v>235</v>
      </c>
      <c r="E64" s="31" t="s">
        <v>223</v>
      </c>
      <c r="F64" s="13">
        <v>384</v>
      </c>
      <c r="G64" s="14">
        <v>46</v>
      </c>
      <c r="H64" s="15">
        <v>23</v>
      </c>
      <c r="I64" s="14">
        <v>23</v>
      </c>
      <c r="K64" s="14">
        <v>23</v>
      </c>
      <c r="M64" s="16">
        <v>25</v>
      </c>
      <c r="P64" s="39" t="s">
        <v>304</v>
      </c>
      <c r="Q64" s="19" t="s">
        <v>301</v>
      </c>
    </row>
    <row r="65" spans="1:17" x14ac:dyDescent="0.15">
      <c r="A65" s="30" t="s">
        <v>298</v>
      </c>
      <c r="B65" s="31">
        <v>65</v>
      </c>
      <c r="C65" s="31" t="s">
        <v>193</v>
      </c>
      <c r="D65" s="31" t="s">
        <v>235</v>
      </c>
      <c r="E65" s="31" t="s">
        <v>223</v>
      </c>
      <c r="F65" s="13">
        <v>384</v>
      </c>
      <c r="G65" s="14">
        <v>23</v>
      </c>
      <c r="I65" s="14">
        <v>46</v>
      </c>
      <c r="K65" s="14">
        <v>9</v>
      </c>
      <c r="M65" s="16">
        <v>25</v>
      </c>
      <c r="N65" s="17">
        <v>218</v>
      </c>
      <c r="P65" s="39" t="s">
        <v>303</v>
      </c>
      <c r="Q65" s="36" t="s">
        <v>302</v>
      </c>
    </row>
    <row r="66" spans="1:17" x14ac:dyDescent="0.15">
      <c r="A66" s="31"/>
      <c r="B66" s="31"/>
      <c r="C66" s="31"/>
      <c r="D66" s="31"/>
      <c r="E66" s="31"/>
      <c r="F66" s="20">
        <f>SUM(F60:F65)</f>
        <v>4265</v>
      </c>
      <c r="G66" s="20">
        <f t="shared" ref="G66:K66" si="13">SUM(G60:G65)</f>
        <v>207</v>
      </c>
      <c r="H66" s="20">
        <f t="shared" si="13"/>
        <v>161</v>
      </c>
      <c r="I66" s="20">
        <f t="shared" si="13"/>
        <v>161</v>
      </c>
      <c r="J66" s="20">
        <f t="shared" si="13"/>
        <v>0</v>
      </c>
      <c r="K66" s="20">
        <f t="shared" si="13"/>
        <v>55</v>
      </c>
      <c r="L66" s="21"/>
      <c r="M66" s="20">
        <f t="shared" ref="M66:O66" si="14">SUM(M60:M65)</f>
        <v>150</v>
      </c>
      <c r="N66" s="20">
        <f t="shared" si="14"/>
        <v>327</v>
      </c>
      <c r="O66" s="20">
        <f t="shared" si="14"/>
        <v>97</v>
      </c>
      <c r="P66" s="40"/>
    </row>
    <row r="67" spans="1:17" x14ac:dyDescent="0.15">
      <c r="A67" s="31"/>
      <c r="B67" s="31"/>
      <c r="C67" s="63"/>
      <c r="D67" s="31"/>
      <c r="E67" s="31"/>
      <c r="G67" s="14">
        <v>22</v>
      </c>
      <c r="P67" s="40" t="s">
        <v>233</v>
      </c>
    </row>
    <row r="68" spans="1:17" x14ac:dyDescent="0.15">
      <c r="A68" s="31"/>
      <c r="B68" s="31"/>
      <c r="C68" s="63"/>
      <c r="D68" s="31"/>
      <c r="E68" s="31"/>
      <c r="G68" s="33">
        <f>SUM(G66:G67)</f>
        <v>229</v>
      </c>
      <c r="H68" s="33">
        <f t="shared" ref="H68:O68" si="15">SUM(H66:H67)</f>
        <v>161</v>
      </c>
      <c r="I68" s="33">
        <f t="shared" si="15"/>
        <v>161</v>
      </c>
      <c r="J68" s="33">
        <f t="shared" si="15"/>
        <v>0</v>
      </c>
      <c r="K68" s="33">
        <f t="shared" si="15"/>
        <v>55</v>
      </c>
      <c r="L68" s="33">
        <f t="shared" si="15"/>
        <v>0</v>
      </c>
      <c r="M68" s="33">
        <f t="shared" si="15"/>
        <v>150</v>
      </c>
      <c r="N68" s="33">
        <f t="shared" si="15"/>
        <v>327</v>
      </c>
      <c r="O68" s="33">
        <f t="shared" si="15"/>
        <v>97</v>
      </c>
      <c r="P68" s="42" t="s">
        <v>257</v>
      </c>
    </row>
    <row r="69" spans="1:17" x14ac:dyDescent="0.15">
      <c r="A69" s="31"/>
      <c r="B69" s="31"/>
      <c r="C69" s="63"/>
      <c r="D69" s="31"/>
      <c r="E69" s="31"/>
      <c r="G69" s="45"/>
      <c r="H69" s="50"/>
      <c r="I69" s="45"/>
      <c r="J69" s="50"/>
      <c r="K69" s="45"/>
      <c r="L69" s="50"/>
      <c r="M69" s="56"/>
      <c r="N69" s="52"/>
      <c r="O69" s="54"/>
      <c r="P69" s="40" t="s">
        <v>308</v>
      </c>
    </row>
    <row r="72" spans="1:17" s="68" customFormat="1" x14ac:dyDescent="0.15">
      <c r="A72" s="66" t="s">
        <v>348</v>
      </c>
      <c r="F72" s="69"/>
      <c r="G72" s="70"/>
      <c r="H72" s="71"/>
      <c r="I72" s="70"/>
      <c r="J72" s="71"/>
      <c r="K72" s="70"/>
      <c r="L72" s="72"/>
      <c r="M72" s="73"/>
      <c r="N72" s="74"/>
      <c r="O72" s="75"/>
      <c r="P72" s="70"/>
      <c r="Q72" s="70"/>
    </row>
    <row r="73" spans="1:17" s="68" customFormat="1" x14ac:dyDescent="0.15">
      <c r="A73" s="67" t="s">
        <v>349</v>
      </c>
      <c r="F73" s="69"/>
      <c r="G73" s="70"/>
      <c r="H73" s="71"/>
      <c r="I73" s="70"/>
      <c r="J73" s="71"/>
      <c r="K73" s="70"/>
      <c r="L73" s="72"/>
      <c r="M73" s="73"/>
      <c r="N73" s="74"/>
      <c r="O73" s="75"/>
      <c r="P73" s="70"/>
      <c r="Q73" s="70"/>
    </row>
    <row r="74" spans="1:17" s="68" customFormat="1" x14ac:dyDescent="0.15">
      <c r="A74" s="67" t="s">
        <v>350</v>
      </c>
      <c r="F74" s="69"/>
      <c r="G74" s="70"/>
      <c r="H74" s="71"/>
      <c r="I74" s="70"/>
      <c r="J74" s="71"/>
      <c r="K74" s="70"/>
      <c r="L74" s="72"/>
      <c r="M74" s="73"/>
      <c r="N74" s="74"/>
      <c r="O74" s="75"/>
      <c r="P74" s="70"/>
      <c r="Q74" s="70"/>
    </row>
    <row r="75" spans="1:17" s="68" customFormat="1" x14ac:dyDescent="0.15">
      <c r="A75" s="67" t="s">
        <v>355</v>
      </c>
      <c r="F75" s="69"/>
      <c r="G75" s="70"/>
      <c r="H75" s="71"/>
      <c r="I75" s="70"/>
      <c r="J75" s="71"/>
      <c r="K75" s="70"/>
      <c r="L75" s="72"/>
      <c r="M75" s="73"/>
      <c r="N75" s="74"/>
      <c r="O75" s="75"/>
      <c r="P75" s="70"/>
      <c r="Q75" s="70"/>
    </row>
    <row r="76" spans="1:17" s="68" customFormat="1" x14ac:dyDescent="0.15">
      <c r="F76" s="69"/>
      <c r="G76" s="70"/>
      <c r="H76" s="71"/>
      <c r="I76" s="70"/>
      <c r="J76" s="71"/>
      <c r="K76" s="70"/>
      <c r="L76" s="72"/>
      <c r="M76" s="73"/>
      <c r="N76" s="74"/>
      <c r="O76" s="75"/>
      <c r="P76" s="70"/>
      <c r="Q76" s="70"/>
    </row>
    <row r="77" spans="1:17" s="68" customFormat="1" x14ac:dyDescent="0.15">
      <c r="A77" s="66" t="s">
        <v>351</v>
      </c>
      <c r="F77" s="69"/>
      <c r="G77" s="70"/>
      <c r="H77" s="71"/>
      <c r="I77" s="70"/>
      <c r="J77" s="71"/>
      <c r="K77" s="70"/>
      <c r="L77" s="72"/>
      <c r="M77" s="73"/>
      <c r="N77" s="74"/>
      <c r="O77" s="75"/>
      <c r="P77" s="70"/>
      <c r="Q77" s="70"/>
    </row>
    <row r="78" spans="1:17" s="68" customFormat="1" x14ac:dyDescent="0.15">
      <c r="A78" s="67" t="s">
        <v>340</v>
      </c>
      <c r="F78" s="69"/>
      <c r="G78" s="70"/>
      <c r="H78" s="71"/>
      <c r="I78" s="70"/>
      <c r="J78" s="71"/>
      <c r="K78" s="70"/>
      <c r="L78" s="72"/>
      <c r="M78" s="73"/>
      <c r="N78" s="74"/>
      <c r="O78" s="75"/>
      <c r="P78" s="70"/>
      <c r="Q78" s="70"/>
    </row>
    <row r="79" spans="1:17" s="68" customFormat="1" x14ac:dyDescent="0.15">
      <c r="A79" s="67" t="s">
        <v>352</v>
      </c>
      <c r="F79" s="69"/>
      <c r="G79" s="70"/>
      <c r="H79" s="71"/>
      <c r="I79" s="70"/>
      <c r="J79" s="71"/>
      <c r="K79" s="70"/>
      <c r="L79" s="72"/>
      <c r="M79" s="73"/>
      <c r="N79" s="74"/>
      <c r="O79" s="75"/>
      <c r="P79" s="70"/>
      <c r="Q79" s="70"/>
    </row>
    <row r="80" spans="1:17" s="68" customFormat="1" x14ac:dyDescent="0.15">
      <c r="A80" s="67" t="s">
        <v>341</v>
      </c>
      <c r="F80" s="69"/>
      <c r="G80" s="70"/>
      <c r="H80" s="71"/>
      <c r="I80" s="70"/>
      <c r="J80" s="71"/>
      <c r="K80" s="70"/>
      <c r="L80" s="72"/>
      <c r="M80" s="73"/>
      <c r="N80" s="74"/>
      <c r="O80" s="75"/>
      <c r="P80" s="70"/>
      <c r="Q80" s="70"/>
    </row>
    <row r="81" spans="1:17" x14ac:dyDescent="0.15">
      <c r="A81" s="65"/>
    </row>
    <row r="83" spans="1:17" s="77" customFormat="1" x14ac:dyDescent="0.15">
      <c r="A83" s="76" t="s">
        <v>347</v>
      </c>
      <c r="F83" s="78"/>
      <c r="G83" s="79"/>
      <c r="H83" s="80"/>
      <c r="I83" s="79"/>
      <c r="J83" s="80"/>
      <c r="K83" s="79"/>
      <c r="L83" s="81"/>
      <c r="M83" s="82"/>
      <c r="N83" s="83"/>
      <c r="O83" s="84"/>
      <c r="P83" s="79"/>
      <c r="Q83" s="79"/>
    </row>
    <row r="84" spans="1:17" s="77" customFormat="1" x14ac:dyDescent="0.15">
      <c r="A84" s="85" t="s">
        <v>343</v>
      </c>
      <c r="F84" s="78"/>
      <c r="G84" s="79"/>
      <c r="H84" s="80"/>
      <c r="I84" s="79"/>
      <c r="J84" s="80"/>
      <c r="K84" s="79"/>
      <c r="L84" s="81"/>
      <c r="M84" s="82"/>
      <c r="N84" s="83"/>
      <c r="O84" s="84"/>
      <c r="P84" s="79"/>
      <c r="Q84" s="79"/>
    </row>
    <row r="85" spans="1:17" s="77" customFormat="1" x14ac:dyDescent="0.15">
      <c r="A85" s="85" t="s">
        <v>344</v>
      </c>
      <c r="F85" s="78"/>
      <c r="G85" s="79"/>
      <c r="H85" s="80"/>
      <c r="I85" s="79"/>
      <c r="J85" s="80"/>
      <c r="K85" s="79"/>
      <c r="L85" s="81"/>
      <c r="M85" s="82"/>
      <c r="N85" s="83"/>
      <c r="O85" s="84"/>
      <c r="P85" s="79"/>
      <c r="Q85" s="79"/>
    </row>
    <row r="86" spans="1:17" s="77" customFormat="1" x14ac:dyDescent="0.15">
      <c r="A86" s="85" t="s">
        <v>354</v>
      </c>
      <c r="F86" s="78"/>
      <c r="G86" s="79"/>
      <c r="H86" s="80"/>
      <c r="I86" s="79"/>
      <c r="J86" s="80"/>
      <c r="K86" s="79"/>
      <c r="L86" s="81"/>
      <c r="M86" s="82"/>
      <c r="N86" s="83"/>
      <c r="O86" s="84"/>
      <c r="P86" s="79"/>
      <c r="Q86" s="79"/>
    </row>
    <row r="87" spans="1:17" s="77" customFormat="1" x14ac:dyDescent="0.15">
      <c r="F87" s="78"/>
      <c r="G87" s="79"/>
      <c r="H87" s="80"/>
      <c r="I87" s="79"/>
      <c r="J87" s="80"/>
      <c r="K87" s="79"/>
      <c r="L87" s="81"/>
      <c r="M87" s="82"/>
      <c r="N87" s="83"/>
      <c r="O87" s="84"/>
      <c r="P87" s="79"/>
      <c r="Q87" s="79"/>
    </row>
    <row r="88" spans="1:17" s="77" customFormat="1" x14ac:dyDescent="0.15">
      <c r="A88" s="76" t="s">
        <v>346</v>
      </c>
      <c r="F88" s="78"/>
      <c r="G88" s="79"/>
      <c r="H88" s="80"/>
      <c r="I88" s="79"/>
      <c r="J88" s="80"/>
      <c r="K88" s="79"/>
      <c r="L88" s="81"/>
      <c r="M88" s="82"/>
      <c r="N88" s="83"/>
      <c r="O88" s="84"/>
      <c r="P88" s="79"/>
      <c r="Q88" s="79"/>
    </row>
    <row r="89" spans="1:17" s="77" customFormat="1" x14ac:dyDescent="0.15">
      <c r="A89" s="85" t="s">
        <v>342</v>
      </c>
      <c r="F89" s="78"/>
      <c r="G89" s="79"/>
      <c r="H89" s="80"/>
      <c r="I89" s="79"/>
      <c r="J89" s="80"/>
      <c r="K89" s="79"/>
      <c r="L89" s="81"/>
      <c r="M89" s="82"/>
      <c r="N89" s="83"/>
      <c r="O89" s="84"/>
      <c r="P89" s="79"/>
      <c r="Q89" s="79"/>
    </row>
    <row r="90" spans="1:17" s="77" customFormat="1" x14ac:dyDescent="0.15">
      <c r="A90" s="85" t="s">
        <v>345</v>
      </c>
      <c r="F90" s="78"/>
      <c r="G90" s="79"/>
      <c r="H90" s="80"/>
      <c r="I90" s="79"/>
      <c r="J90" s="80"/>
      <c r="K90" s="79"/>
      <c r="L90" s="81"/>
      <c r="M90" s="82"/>
      <c r="N90" s="83"/>
      <c r="O90" s="84"/>
      <c r="P90" s="79"/>
      <c r="Q90" s="79"/>
    </row>
    <row r="91" spans="1:17" s="77" customFormat="1" x14ac:dyDescent="0.15">
      <c r="A91" s="85" t="s">
        <v>353</v>
      </c>
      <c r="F91" s="78"/>
      <c r="G91" s="79"/>
      <c r="H91" s="80"/>
      <c r="I91" s="79"/>
      <c r="J91" s="80"/>
      <c r="K91" s="79"/>
      <c r="L91" s="81"/>
      <c r="M91" s="82"/>
      <c r="N91" s="83"/>
      <c r="O91" s="84"/>
      <c r="P91" s="79"/>
      <c r="Q91" s="79"/>
    </row>
  </sheetData>
  <phoneticPr fontId="1" type="noConversion"/>
  <pageMargins left="0.75" right="0.75" top="1" bottom="1" header="0.5" footer="0.5"/>
  <pageSetup paperSize="0" scale="30" orientation="landscape" horizontalDpi="4294967292" verticalDpi="4294967292"/>
  <extLst>
    <ext xmlns:mx="http://schemas.microsoft.com/office/mac/excel/2008/main" uri="http://schemas.microsoft.com/office/mac/excel/2008/main">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AG101"/>
  <sheetViews>
    <sheetView workbookViewId="0">
      <pane ySplit="1" topLeftCell="A53" activePane="bottomLeft" state="frozen"/>
      <selection pane="bottomLeft" activeCell="A81" sqref="A81:XFD102"/>
    </sheetView>
  </sheetViews>
  <sheetFormatPr defaultColWidth="11" defaultRowHeight="10.5" x14ac:dyDescent="0.15"/>
  <cols>
    <col min="1" max="1" width="30.375" style="12" customWidth="1"/>
    <col min="2" max="2" width="7.875" style="12" customWidth="1"/>
    <col min="3" max="3" width="7.625" style="12" customWidth="1"/>
    <col min="4" max="4" width="7" style="12" customWidth="1"/>
    <col min="5" max="5" width="12.375" style="12" customWidth="1"/>
    <col min="6" max="6" width="6.5" style="13" customWidth="1"/>
    <col min="7" max="7" width="8.625" style="14" customWidth="1"/>
    <col min="8" max="8" width="9.625" style="15" customWidth="1"/>
    <col min="9" max="9" width="10" style="14" customWidth="1"/>
    <col min="10" max="10" width="7.5" style="15" customWidth="1"/>
    <col min="11" max="11" width="8.125" style="14" customWidth="1"/>
    <col min="12" max="12" width="1.125" style="22" customWidth="1"/>
    <col min="13" max="13" width="7.875" style="16" customWidth="1"/>
    <col min="14" max="14" width="11.375" style="17" customWidth="1"/>
    <col min="15" max="15" width="10.875" style="18" customWidth="1"/>
    <col min="16" max="16" width="13.875" style="14" customWidth="1"/>
    <col min="17" max="17" width="23.5" style="14" customWidth="1"/>
    <col min="18" max="18" width="8.375" style="12" customWidth="1"/>
    <col min="19" max="20" width="9.625" style="12" customWidth="1"/>
    <col min="21" max="21" width="4.25" style="12" customWidth="1"/>
    <col min="22" max="22" width="6.125" style="12" customWidth="1"/>
    <col min="23" max="23" width="6.75" style="12" customWidth="1"/>
    <col min="24" max="24" width="5.75" style="12" customWidth="1"/>
    <col min="25" max="25" width="10.625" style="12" customWidth="1"/>
    <col min="26" max="26" width="6.75" style="12" customWidth="1"/>
    <col min="27" max="27" width="7.75" style="12" customWidth="1"/>
    <col min="28" max="28" width="9.75" style="12" customWidth="1"/>
    <col min="29" max="29" width="11" style="12"/>
    <col min="30" max="30" width="7" style="12" customWidth="1"/>
    <col min="31" max="31" width="5" style="12" customWidth="1"/>
    <col min="32" max="32" width="5.375" style="12" customWidth="1"/>
    <col min="33" max="33" width="4.875" style="12" customWidth="1"/>
    <col min="34" max="16384" width="11" style="12"/>
  </cols>
  <sheetData>
    <row r="1" spans="1:33" s="11" customFormat="1" ht="33" thickTop="1" thickBot="1" x14ac:dyDescent="0.2">
      <c r="A1" s="1" t="s">
        <v>147</v>
      </c>
      <c r="B1" s="2" t="s">
        <v>148</v>
      </c>
      <c r="C1" s="2" t="s">
        <v>150</v>
      </c>
      <c r="D1" s="2" t="s">
        <v>149</v>
      </c>
      <c r="E1" s="3" t="s">
        <v>234</v>
      </c>
      <c r="F1" s="4" t="s">
        <v>151</v>
      </c>
      <c r="G1" s="5" t="s">
        <v>152</v>
      </c>
      <c r="H1" s="6" t="s">
        <v>153</v>
      </c>
      <c r="I1" s="5" t="s">
        <v>154</v>
      </c>
      <c r="J1" s="6" t="s">
        <v>155</v>
      </c>
      <c r="K1" s="5" t="s">
        <v>156</v>
      </c>
      <c r="L1" s="4"/>
      <c r="M1" s="7" t="s">
        <v>157</v>
      </c>
      <c r="N1" s="8" t="s">
        <v>158</v>
      </c>
      <c r="O1" s="9" t="s">
        <v>159</v>
      </c>
      <c r="P1" s="5" t="s">
        <v>160</v>
      </c>
      <c r="Q1" s="5" t="s">
        <v>161</v>
      </c>
      <c r="R1" s="2" t="s">
        <v>162</v>
      </c>
      <c r="S1" s="2" t="s">
        <v>163</v>
      </c>
      <c r="T1" s="2" t="s">
        <v>164</v>
      </c>
      <c r="U1" s="2" t="s">
        <v>165</v>
      </c>
      <c r="V1" s="2" t="s">
        <v>166</v>
      </c>
      <c r="W1" s="2" t="s">
        <v>167</v>
      </c>
      <c r="X1" s="2" t="s">
        <v>168</v>
      </c>
      <c r="Y1" s="2" t="s">
        <v>169</v>
      </c>
      <c r="Z1" s="2" t="s">
        <v>170</v>
      </c>
      <c r="AA1" s="2" t="s">
        <v>171</v>
      </c>
      <c r="AB1" s="2" t="s">
        <v>172</v>
      </c>
      <c r="AC1" s="2" t="s">
        <v>173</v>
      </c>
      <c r="AD1" s="2" t="s">
        <v>174</v>
      </c>
      <c r="AE1" s="2" t="s">
        <v>175</v>
      </c>
      <c r="AF1" s="2" t="s">
        <v>176</v>
      </c>
      <c r="AG1" s="10" t="s">
        <v>177</v>
      </c>
    </row>
    <row r="2" spans="1:33" ht="11.25" thickTop="1" x14ac:dyDescent="0.15">
      <c r="A2" s="12" t="s">
        <v>72</v>
      </c>
      <c r="B2" s="12">
        <v>59</v>
      </c>
      <c r="C2" s="12" t="s">
        <v>112</v>
      </c>
      <c r="D2" s="12">
        <v>25</v>
      </c>
      <c r="E2" s="12" t="s">
        <v>194</v>
      </c>
      <c r="F2" s="13">
        <v>868</v>
      </c>
      <c r="G2" s="14">
        <v>41</v>
      </c>
      <c r="H2" s="15">
        <v>20</v>
      </c>
      <c r="I2" s="14">
        <v>41</v>
      </c>
      <c r="J2" s="15">
        <v>0</v>
      </c>
      <c r="K2" s="14">
        <v>20</v>
      </c>
      <c r="L2" s="15">
        <v>0</v>
      </c>
      <c r="M2" s="16">
        <v>10</v>
      </c>
      <c r="N2" s="17">
        <v>0</v>
      </c>
      <c r="O2" s="18">
        <v>82</v>
      </c>
      <c r="Q2" s="19" t="s">
        <v>76</v>
      </c>
    </row>
    <row r="3" spans="1:33" x14ac:dyDescent="0.15">
      <c r="A3" s="12" t="s">
        <v>72</v>
      </c>
      <c r="B3" s="12">
        <v>60</v>
      </c>
      <c r="C3" s="12" t="s">
        <v>113</v>
      </c>
      <c r="D3" s="12">
        <v>25</v>
      </c>
      <c r="E3" s="12" t="s">
        <v>194</v>
      </c>
      <c r="F3" s="13">
        <v>734</v>
      </c>
      <c r="G3" s="14">
        <v>21</v>
      </c>
      <c r="H3" s="15">
        <v>42</v>
      </c>
      <c r="I3" s="14">
        <v>21</v>
      </c>
      <c r="J3" s="15">
        <v>0</v>
      </c>
      <c r="K3" s="14">
        <v>21</v>
      </c>
      <c r="L3" s="15">
        <v>0</v>
      </c>
      <c r="M3" s="16">
        <v>10</v>
      </c>
      <c r="N3" s="17">
        <v>0</v>
      </c>
      <c r="O3" s="18">
        <v>68</v>
      </c>
      <c r="P3" s="19" t="s">
        <v>80</v>
      </c>
      <c r="Q3" s="19" t="s">
        <v>121</v>
      </c>
    </row>
    <row r="4" spans="1:33" x14ac:dyDescent="0.15">
      <c r="A4" s="12" t="s">
        <v>72</v>
      </c>
      <c r="B4" s="12">
        <v>60</v>
      </c>
      <c r="C4" s="12" t="s">
        <v>115</v>
      </c>
      <c r="D4" s="12">
        <v>10</v>
      </c>
      <c r="E4" s="12" t="s">
        <v>194</v>
      </c>
      <c r="F4" s="13">
        <v>441</v>
      </c>
      <c r="G4" s="14">
        <v>42</v>
      </c>
      <c r="H4" s="15">
        <v>42</v>
      </c>
      <c r="I4" s="14">
        <v>21</v>
      </c>
      <c r="J4" s="15">
        <v>0</v>
      </c>
      <c r="K4" s="14">
        <v>21</v>
      </c>
      <c r="L4" s="15">
        <v>0</v>
      </c>
      <c r="M4" s="16">
        <v>10</v>
      </c>
      <c r="N4" s="17">
        <v>95</v>
      </c>
      <c r="O4" s="18">
        <v>0</v>
      </c>
      <c r="Q4" s="19" t="s">
        <v>107</v>
      </c>
    </row>
    <row r="5" spans="1:33" x14ac:dyDescent="0.15">
      <c r="A5" s="12" t="s">
        <v>72</v>
      </c>
      <c r="B5" s="12">
        <v>58</v>
      </c>
      <c r="C5" s="12" t="s">
        <v>116</v>
      </c>
      <c r="D5" s="12">
        <v>10</v>
      </c>
      <c r="E5" s="12" t="s">
        <v>194</v>
      </c>
      <c r="F5" s="13">
        <v>341</v>
      </c>
      <c r="G5" s="14">
        <v>20</v>
      </c>
      <c r="H5" s="15">
        <v>40</v>
      </c>
      <c r="I5" s="14">
        <v>40</v>
      </c>
      <c r="J5" s="15">
        <v>0</v>
      </c>
      <c r="K5" s="14">
        <v>20</v>
      </c>
      <c r="L5" s="15">
        <v>0</v>
      </c>
      <c r="M5" s="16">
        <v>10</v>
      </c>
      <c r="N5" s="17">
        <v>0</v>
      </c>
      <c r="O5" s="18">
        <v>0</v>
      </c>
      <c r="P5" s="19" t="s">
        <v>64</v>
      </c>
      <c r="Q5" s="19" t="s">
        <v>77</v>
      </c>
    </row>
    <row r="6" spans="1:33" x14ac:dyDescent="0.15">
      <c r="A6" s="12" t="s">
        <v>72</v>
      </c>
      <c r="B6" s="12">
        <v>60</v>
      </c>
      <c r="C6" s="12" t="s">
        <v>117</v>
      </c>
      <c r="D6" s="12">
        <v>1</v>
      </c>
      <c r="E6" s="12" t="s">
        <v>198</v>
      </c>
      <c r="F6" s="13">
        <v>264</v>
      </c>
      <c r="G6" s="14">
        <v>42</v>
      </c>
      <c r="H6" s="15">
        <v>21</v>
      </c>
      <c r="I6" s="14">
        <v>21</v>
      </c>
      <c r="J6" s="15">
        <v>0</v>
      </c>
      <c r="K6" s="14">
        <v>21</v>
      </c>
      <c r="L6" s="15">
        <v>0</v>
      </c>
      <c r="M6" s="16">
        <v>20</v>
      </c>
      <c r="N6" s="17">
        <v>0</v>
      </c>
      <c r="O6" s="18">
        <v>0</v>
      </c>
      <c r="Q6" s="19" t="s">
        <v>78</v>
      </c>
    </row>
    <row r="7" spans="1:33" x14ac:dyDescent="0.15">
      <c r="A7" s="12" t="s">
        <v>72</v>
      </c>
      <c r="B7" s="12">
        <v>60</v>
      </c>
      <c r="C7" s="12" t="s">
        <v>193</v>
      </c>
      <c r="D7" s="12">
        <v>1</v>
      </c>
      <c r="E7" s="12" t="s">
        <v>198</v>
      </c>
      <c r="F7" s="13">
        <v>264</v>
      </c>
      <c r="G7" s="14">
        <v>21</v>
      </c>
      <c r="H7" s="15">
        <v>21</v>
      </c>
      <c r="I7" s="14">
        <v>42</v>
      </c>
      <c r="J7" s="15">
        <v>0</v>
      </c>
      <c r="K7" s="14">
        <v>21</v>
      </c>
      <c r="L7" s="15">
        <v>0</v>
      </c>
      <c r="M7" s="16">
        <v>20</v>
      </c>
      <c r="N7" s="17">
        <v>190</v>
      </c>
      <c r="O7" s="18">
        <v>0</v>
      </c>
      <c r="P7" s="14" t="s">
        <v>134</v>
      </c>
      <c r="Q7" s="14" t="s">
        <v>79</v>
      </c>
    </row>
    <row r="8" spans="1:33" s="20" customFormat="1" x14ac:dyDescent="0.15">
      <c r="A8" s="20" t="s">
        <v>110</v>
      </c>
      <c r="D8" s="20">
        <f>SUM(D2:D5)</f>
        <v>70</v>
      </c>
      <c r="F8" s="20">
        <f>SUM(F2:F7)</f>
        <v>2912</v>
      </c>
      <c r="G8" s="20">
        <f t="shared" ref="G8:O8" si="0">SUM(G2:G5)</f>
        <v>124</v>
      </c>
      <c r="H8" s="20">
        <f t="shared" si="0"/>
        <v>144</v>
      </c>
      <c r="I8" s="20">
        <f t="shared" si="0"/>
        <v>123</v>
      </c>
      <c r="J8" s="20">
        <f t="shared" si="0"/>
        <v>0</v>
      </c>
      <c r="K8" s="20">
        <f t="shared" si="0"/>
        <v>82</v>
      </c>
      <c r="L8" s="21"/>
      <c r="M8" s="20">
        <f t="shared" si="0"/>
        <v>40</v>
      </c>
      <c r="N8" s="20">
        <f t="shared" si="0"/>
        <v>95</v>
      </c>
      <c r="O8" s="20">
        <f t="shared" si="0"/>
        <v>150</v>
      </c>
    </row>
    <row r="9" spans="1:33" s="20" customFormat="1" x14ac:dyDescent="0.15">
      <c r="A9" s="20" t="s">
        <v>216</v>
      </c>
      <c r="D9" s="20">
        <f>SUM(D6:D7)</f>
        <v>2</v>
      </c>
      <c r="F9" s="20">
        <f>SUM(F6:F7)</f>
        <v>528</v>
      </c>
      <c r="G9" s="20">
        <f t="shared" ref="G9:O9" si="1">SUM(G6:G7)</f>
        <v>63</v>
      </c>
      <c r="H9" s="20">
        <f t="shared" si="1"/>
        <v>42</v>
      </c>
      <c r="I9" s="20">
        <f t="shared" si="1"/>
        <v>63</v>
      </c>
      <c r="J9" s="20">
        <f t="shared" si="1"/>
        <v>0</v>
      </c>
      <c r="K9" s="20">
        <f t="shared" si="1"/>
        <v>42</v>
      </c>
      <c r="L9" s="21"/>
      <c r="M9" s="20">
        <f t="shared" si="1"/>
        <v>40</v>
      </c>
      <c r="N9" s="20">
        <f t="shared" si="1"/>
        <v>190</v>
      </c>
      <c r="O9" s="20">
        <f t="shared" si="1"/>
        <v>0</v>
      </c>
    </row>
    <row r="10" spans="1:33" s="20" customFormat="1" x14ac:dyDescent="0.15">
      <c r="A10" s="20" t="s">
        <v>111</v>
      </c>
      <c r="F10" s="20">
        <f>SUM(F2:F7)</f>
        <v>2912</v>
      </c>
      <c r="G10" s="20">
        <f t="shared" ref="G10:O10" si="2">SUM(G2:G7)</f>
        <v>187</v>
      </c>
      <c r="H10" s="20">
        <f t="shared" si="2"/>
        <v>186</v>
      </c>
      <c r="I10" s="20">
        <f t="shared" si="2"/>
        <v>186</v>
      </c>
      <c r="J10" s="20">
        <f t="shared" si="2"/>
        <v>0</v>
      </c>
      <c r="K10" s="20">
        <f t="shared" si="2"/>
        <v>124</v>
      </c>
      <c r="L10" s="21"/>
      <c r="M10" s="20">
        <f t="shared" si="2"/>
        <v>80</v>
      </c>
      <c r="N10" s="20">
        <f t="shared" si="2"/>
        <v>285</v>
      </c>
      <c r="O10" s="20">
        <f t="shared" si="2"/>
        <v>150</v>
      </c>
    </row>
    <row r="13" spans="1:33" x14ac:dyDescent="0.15">
      <c r="A13" s="12" t="s">
        <v>75</v>
      </c>
      <c r="B13" s="12">
        <v>65</v>
      </c>
      <c r="C13" s="12" t="s">
        <v>210</v>
      </c>
      <c r="D13" s="12">
        <v>15</v>
      </c>
      <c r="E13" s="12" t="s">
        <v>200</v>
      </c>
      <c r="F13" s="13">
        <v>353</v>
      </c>
      <c r="G13" s="14">
        <v>21</v>
      </c>
      <c r="H13" s="15">
        <v>42</v>
      </c>
      <c r="I13" s="14">
        <v>21</v>
      </c>
      <c r="J13" s="15">
        <v>0</v>
      </c>
      <c r="K13" s="14">
        <v>0</v>
      </c>
      <c r="M13" s="16">
        <v>25</v>
      </c>
      <c r="N13" s="17">
        <v>0</v>
      </c>
      <c r="O13" s="18">
        <v>0</v>
      </c>
      <c r="Q13" s="19" t="s">
        <v>67</v>
      </c>
    </row>
    <row r="14" spans="1:33" x14ac:dyDescent="0.15">
      <c r="A14" s="12" t="s">
        <v>75</v>
      </c>
      <c r="B14" s="12">
        <v>65</v>
      </c>
      <c r="C14" s="12" t="s">
        <v>117</v>
      </c>
      <c r="D14" s="12">
        <v>20</v>
      </c>
      <c r="E14" s="12" t="s">
        <v>200</v>
      </c>
      <c r="F14" s="13">
        <v>277</v>
      </c>
      <c r="G14" s="14">
        <v>22</v>
      </c>
      <c r="H14" s="15">
        <v>22</v>
      </c>
      <c r="I14" s="14">
        <v>22</v>
      </c>
      <c r="J14" s="15">
        <v>0</v>
      </c>
      <c r="K14" s="14">
        <v>22</v>
      </c>
      <c r="M14" s="16">
        <v>25</v>
      </c>
      <c r="N14" s="17">
        <v>0</v>
      </c>
      <c r="O14" s="18">
        <v>0</v>
      </c>
      <c r="Q14" s="19" t="s">
        <v>95</v>
      </c>
    </row>
    <row r="15" spans="1:33" x14ac:dyDescent="0.15">
      <c r="A15" s="12" t="s">
        <v>75</v>
      </c>
      <c r="B15" s="12">
        <v>65</v>
      </c>
      <c r="C15" s="12" t="s">
        <v>193</v>
      </c>
      <c r="D15" s="12">
        <v>25</v>
      </c>
      <c r="E15" s="12" t="s">
        <v>200</v>
      </c>
      <c r="F15" s="13">
        <v>277</v>
      </c>
      <c r="G15" s="14">
        <v>22</v>
      </c>
      <c r="H15" s="15">
        <v>22</v>
      </c>
      <c r="I15" s="14">
        <v>45</v>
      </c>
      <c r="J15" s="15">
        <v>0</v>
      </c>
      <c r="K15" s="14">
        <v>22</v>
      </c>
      <c r="M15" s="16">
        <v>25</v>
      </c>
      <c r="N15" s="17">
        <v>105</v>
      </c>
      <c r="O15" s="18">
        <v>0</v>
      </c>
      <c r="P15" s="14" t="s">
        <v>127</v>
      </c>
      <c r="Q15" s="19" t="s">
        <v>81</v>
      </c>
    </row>
    <row r="16" spans="1:33" s="20" customFormat="1" x14ac:dyDescent="0.15">
      <c r="A16" s="20" t="s">
        <v>215</v>
      </c>
      <c r="D16" s="20">
        <f>SUM(D13:D15)</f>
        <v>60</v>
      </c>
      <c r="F16" s="20">
        <f>SUM(F13:F15)</f>
        <v>907</v>
      </c>
      <c r="G16" s="20">
        <f t="shared" ref="G16:O16" si="3">SUM(G13:G15)</f>
        <v>65</v>
      </c>
      <c r="H16" s="20">
        <f t="shared" si="3"/>
        <v>86</v>
      </c>
      <c r="I16" s="20">
        <f t="shared" si="3"/>
        <v>88</v>
      </c>
      <c r="J16" s="20">
        <f t="shared" si="3"/>
        <v>0</v>
      </c>
      <c r="K16" s="20">
        <f t="shared" si="3"/>
        <v>44</v>
      </c>
      <c r="L16" s="21"/>
      <c r="M16" s="20">
        <f t="shared" si="3"/>
        <v>75</v>
      </c>
      <c r="N16" s="20">
        <f t="shared" si="3"/>
        <v>105</v>
      </c>
      <c r="O16" s="20">
        <f t="shared" si="3"/>
        <v>0</v>
      </c>
    </row>
    <row r="19" spans="1:17" x14ac:dyDescent="0.15">
      <c r="A19" s="12" t="s">
        <v>73</v>
      </c>
      <c r="B19" s="12">
        <v>58</v>
      </c>
      <c r="C19" s="12" t="s">
        <v>117</v>
      </c>
      <c r="D19" s="12">
        <v>15</v>
      </c>
      <c r="E19" s="12" t="s">
        <v>194</v>
      </c>
      <c r="F19" s="13">
        <v>262</v>
      </c>
      <c r="G19" s="14">
        <v>39</v>
      </c>
      <c r="H19" s="15">
        <v>19</v>
      </c>
      <c r="I19" s="14">
        <v>19</v>
      </c>
      <c r="J19" s="15">
        <v>0</v>
      </c>
      <c r="K19" s="14">
        <v>0</v>
      </c>
      <c r="M19" s="16">
        <v>10</v>
      </c>
      <c r="N19" s="17">
        <v>0</v>
      </c>
      <c r="O19" s="18">
        <v>0</v>
      </c>
      <c r="Q19" s="14" t="s">
        <v>179</v>
      </c>
    </row>
    <row r="20" spans="1:17" x14ac:dyDescent="0.15">
      <c r="A20" s="12" t="s">
        <v>74</v>
      </c>
      <c r="B20" s="12">
        <v>58</v>
      </c>
      <c r="C20" s="12" t="s">
        <v>193</v>
      </c>
      <c r="D20" s="12">
        <v>15</v>
      </c>
      <c r="E20" s="12" t="s">
        <v>194</v>
      </c>
      <c r="F20" s="13">
        <v>262</v>
      </c>
      <c r="G20" s="14">
        <v>19</v>
      </c>
      <c r="H20" s="15">
        <v>19</v>
      </c>
      <c r="I20" s="14">
        <v>39</v>
      </c>
      <c r="J20" s="15">
        <v>0</v>
      </c>
      <c r="K20" s="14">
        <v>19</v>
      </c>
      <c r="M20" s="16">
        <v>10</v>
      </c>
      <c r="N20" s="17">
        <v>84</v>
      </c>
      <c r="O20" s="18">
        <v>0</v>
      </c>
      <c r="Q20" s="14" t="s">
        <v>179</v>
      </c>
    </row>
    <row r="21" spans="1:17" s="20" customFormat="1" x14ac:dyDescent="0.15">
      <c r="A21" s="20" t="s">
        <v>203</v>
      </c>
      <c r="D21" s="20">
        <f>SUM(D19:D20)</f>
        <v>30</v>
      </c>
      <c r="F21" s="20">
        <f>SUM(F19:F20)</f>
        <v>524</v>
      </c>
      <c r="G21" s="20">
        <f t="shared" ref="G21:O21" si="4">SUM(G19:G20)</f>
        <v>58</v>
      </c>
      <c r="H21" s="20">
        <f t="shared" si="4"/>
        <v>38</v>
      </c>
      <c r="I21" s="20">
        <f t="shared" si="4"/>
        <v>58</v>
      </c>
      <c r="J21" s="20">
        <f t="shared" si="4"/>
        <v>0</v>
      </c>
      <c r="K21" s="20">
        <f t="shared" si="4"/>
        <v>19</v>
      </c>
      <c r="L21" s="21"/>
      <c r="M21" s="20">
        <f t="shared" si="4"/>
        <v>20</v>
      </c>
      <c r="N21" s="20">
        <f t="shared" si="4"/>
        <v>84</v>
      </c>
      <c r="O21" s="20">
        <f t="shared" si="4"/>
        <v>0</v>
      </c>
    </row>
    <row r="24" spans="1:17" x14ac:dyDescent="0.15">
      <c r="A24" s="12" t="s">
        <v>143</v>
      </c>
      <c r="B24" s="12">
        <v>60</v>
      </c>
      <c r="C24" s="12" t="s">
        <v>112</v>
      </c>
      <c r="D24" s="12">
        <v>0</v>
      </c>
      <c r="F24" s="13">
        <v>854</v>
      </c>
      <c r="G24" s="14">
        <v>40</v>
      </c>
      <c r="H24" s="15">
        <v>20</v>
      </c>
      <c r="I24" s="14">
        <v>40</v>
      </c>
      <c r="J24" s="15">
        <v>20</v>
      </c>
      <c r="K24" s="14">
        <v>20</v>
      </c>
      <c r="M24" s="16">
        <v>0</v>
      </c>
      <c r="N24" s="17">
        <v>0</v>
      </c>
      <c r="O24" s="18">
        <v>0</v>
      </c>
      <c r="Q24" s="14" t="s">
        <v>179</v>
      </c>
    </row>
    <row r="25" spans="1:17" x14ac:dyDescent="0.15">
      <c r="A25" s="12" t="s">
        <v>143</v>
      </c>
      <c r="B25" s="12">
        <v>60</v>
      </c>
      <c r="C25" s="12" t="s">
        <v>113</v>
      </c>
      <c r="D25" s="12">
        <v>0</v>
      </c>
      <c r="F25" s="13">
        <v>711</v>
      </c>
      <c r="G25" s="14">
        <v>20</v>
      </c>
      <c r="H25" s="15">
        <v>40</v>
      </c>
      <c r="I25" s="14">
        <v>20</v>
      </c>
      <c r="J25" s="15">
        <v>0</v>
      </c>
      <c r="K25" s="14">
        <v>20</v>
      </c>
      <c r="M25" s="16">
        <v>0</v>
      </c>
      <c r="N25" s="17">
        <v>0</v>
      </c>
      <c r="O25" s="18">
        <v>158</v>
      </c>
      <c r="P25" s="14" t="s">
        <v>128</v>
      </c>
      <c r="Q25" s="14" t="s">
        <v>179</v>
      </c>
    </row>
    <row r="26" spans="1:17" x14ac:dyDescent="0.15">
      <c r="A26" s="12" t="s">
        <v>143</v>
      </c>
      <c r="B26" s="12">
        <v>60</v>
      </c>
      <c r="C26" s="12" t="s">
        <v>115</v>
      </c>
      <c r="D26" s="12">
        <v>0</v>
      </c>
      <c r="F26" s="13">
        <v>427</v>
      </c>
      <c r="G26" s="14">
        <v>20</v>
      </c>
      <c r="H26" s="15">
        <v>40</v>
      </c>
      <c r="I26" s="14">
        <v>20</v>
      </c>
      <c r="J26" s="15">
        <v>0</v>
      </c>
      <c r="K26" s="14">
        <v>20</v>
      </c>
      <c r="M26" s="16">
        <v>0</v>
      </c>
      <c r="N26" s="17">
        <v>176</v>
      </c>
      <c r="O26" s="18">
        <v>0</v>
      </c>
      <c r="P26" s="14" t="s">
        <v>128</v>
      </c>
      <c r="Q26" s="14" t="s">
        <v>179</v>
      </c>
    </row>
    <row r="27" spans="1:17" x14ac:dyDescent="0.15">
      <c r="A27" s="12" t="s">
        <v>143</v>
      </c>
      <c r="B27" s="12">
        <v>60</v>
      </c>
      <c r="C27" s="12" t="s">
        <v>116</v>
      </c>
      <c r="D27" s="12">
        <v>0</v>
      </c>
      <c r="F27" s="13">
        <v>341</v>
      </c>
      <c r="G27" s="14">
        <v>20</v>
      </c>
      <c r="H27" s="15">
        <v>40</v>
      </c>
      <c r="I27" s="14">
        <v>40</v>
      </c>
      <c r="J27" s="15">
        <v>20</v>
      </c>
      <c r="K27" s="14">
        <v>20</v>
      </c>
      <c r="M27" s="16">
        <v>0</v>
      </c>
      <c r="N27" s="17">
        <v>0</v>
      </c>
      <c r="O27" s="18">
        <v>0</v>
      </c>
      <c r="Q27" s="14" t="s">
        <v>179</v>
      </c>
    </row>
    <row r="28" spans="1:17" x14ac:dyDescent="0.15">
      <c r="A28" s="12" t="s">
        <v>143</v>
      </c>
      <c r="B28" s="12">
        <v>60</v>
      </c>
      <c r="C28" s="12" t="s">
        <v>117</v>
      </c>
      <c r="D28" s="12">
        <v>0</v>
      </c>
      <c r="F28" s="13">
        <v>256</v>
      </c>
      <c r="G28" s="14">
        <v>40</v>
      </c>
      <c r="H28" s="15">
        <v>20</v>
      </c>
      <c r="I28" s="14">
        <v>20</v>
      </c>
      <c r="J28" s="15">
        <v>0</v>
      </c>
      <c r="K28" s="14">
        <v>40</v>
      </c>
      <c r="M28" s="16">
        <v>0</v>
      </c>
      <c r="N28" s="17">
        <v>0</v>
      </c>
      <c r="O28" s="18">
        <v>79</v>
      </c>
      <c r="Q28" s="14" t="s">
        <v>179</v>
      </c>
    </row>
    <row r="29" spans="1:17" x14ac:dyDescent="0.15">
      <c r="A29" s="12" t="s">
        <v>143</v>
      </c>
      <c r="B29" s="12">
        <v>60</v>
      </c>
      <c r="C29" s="12" t="s">
        <v>193</v>
      </c>
      <c r="D29" s="12">
        <v>0</v>
      </c>
      <c r="F29" s="13">
        <v>256</v>
      </c>
      <c r="G29" s="14">
        <v>0</v>
      </c>
      <c r="H29" s="15">
        <v>0</v>
      </c>
      <c r="I29" s="14">
        <v>0</v>
      </c>
      <c r="J29" s="15">
        <v>0</v>
      </c>
      <c r="K29" s="14">
        <v>0</v>
      </c>
      <c r="M29" s="16">
        <v>0</v>
      </c>
      <c r="N29" s="17">
        <v>0</v>
      </c>
      <c r="O29" s="18">
        <v>0</v>
      </c>
      <c r="P29" s="14" t="s">
        <v>127</v>
      </c>
      <c r="Q29" s="14" t="s">
        <v>132</v>
      </c>
    </row>
    <row r="30" spans="1:17" s="20" customFormat="1" x14ac:dyDescent="0.15">
      <c r="A30" s="20" t="s">
        <v>184</v>
      </c>
      <c r="F30" s="20">
        <f>SUM(F24:F29)</f>
        <v>2845</v>
      </c>
      <c r="G30" s="20">
        <f t="shared" ref="G30:O30" si="5">SUM(G24:G29)</f>
        <v>140</v>
      </c>
      <c r="H30" s="20">
        <f t="shared" si="5"/>
        <v>160</v>
      </c>
      <c r="I30" s="20">
        <f t="shared" si="5"/>
        <v>140</v>
      </c>
      <c r="J30" s="20">
        <f t="shared" si="5"/>
        <v>40</v>
      </c>
      <c r="K30" s="20">
        <f t="shared" si="5"/>
        <v>120</v>
      </c>
      <c r="L30" s="21"/>
      <c r="M30" s="20">
        <f t="shared" si="5"/>
        <v>0</v>
      </c>
      <c r="N30" s="20">
        <f t="shared" si="5"/>
        <v>176</v>
      </c>
      <c r="O30" s="20">
        <f t="shared" si="5"/>
        <v>237</v>
      </c>
    </row>
    <row r="33" spans="1:17" x14ac:dyDescent="0.15">
      <c r="A33" s="12" t="s">
        <v>72</v>
      </c>
      <c r="B33" s="12">
        <v>59</v>
      </c>
      <c r="C33" s="12" t="s">
        <v>112</v>
      </c>
      <c r="D33" s="12">
        <v>25</v>
      </c>
      <c r="E33" s="12" t="s">
        <v>194</v>
      </c>
      <c r="F33" s="13">
        <v>868</v>
      </c>
      <c r="G33" s="14">
        <v>41</v>
      </c>
      <c r="H33" s="15">
        <v>20</v>
      </c>
      <c r="I33" s="14">
        <v>41</v>
      </c>
      <c r="J33" s="15">
        <v>0</v>
      </c>
      <c r="K33" s="14">
        <v>20</v>
      </c>
      <c r="L33" s="15">
        <v>0</v>
      </c>
      <c r="M33" s="16">
        <v>10</v>
      </c>
      <c r="N33" s="17">
        <v>0</v>
      </c>
      <c r="O33" s="18">
        <v>82</v>
      </c>
      <c r="Q33" s="19" t="s">
        <v>76</v>
      </c>
    </row>
    <row r="34" spans="1:17" x14ac:dyDescent="0.15">
      <c r="A34" s="12" t="s">
        <v>72</v>
      </c>
      <c r="B34" s="12">
        <v>60</v>
      </c>
      <c r="C34" s="12" t="s">
        <v>113</v>
      </c>
      <c r="D34" s="12">
        <v>25</v>
      </c>
      <c r="E34" s="12" t="s">
        <v>194</v>
      </c>
      <c r="F34" s="13">
        <v>734</v>
      </c>
      <c r="G34" s="14">
        <v>21</v>
      </c>
      <c r="H34" s="15">
        <v>42</v>
      </c>
      <c r="I34" s="14">
        <v>21</v>
      </c>
      <c r="J34" s="15">
        <v>0</v>
      </c>
      <c r="K34" s="14">
        <v>21</v>
      </c>
      <c r="L34" s="15">
        <v>0</v>
      </c>
      <c r="M34" s="16">
        <v>10</v>
      </c>
      <c r="N34" s="17">
        <v>0</v>
      </c>
      <c r="O34" s="18">
        <v>68</v>
      </c>
      <c r="P34" s="19" t="s">
        <v>80</v>
      </c>
      <c r="Q34" s="19" t="s">
        <v>121</v>
      </c>
    </row>
    <row r="35" spans="1:17" x14ac:dyDescent="0.15">
      <c r="A35" s="12" t="s">
        <v>72</v>
      </c>
      <c r="B35" s="12">
        <v>60</v>
      </c>
      <c r="C35" s="12" t="s">
        <v>115</v>
      </c>
      <c r="D35" s="12">
        <v>10</v>
      </c>
      <c r="E35" s="12" t="s">
        <v>194</v>
      </c>
      <c r="F35" s="13">
        <v>441</v>
      </c>
      <c r="G35" s="14">
        <v>42</v>
      </c>
      <c r="H35" s="15">
        <v>42</v>
      </c>
      <c r="I35" s="14">
        <v>21</v>
      </c>
      <c r="J35" s="15">
        <v>0</v>
      </c>
      <c r="K35" s="14">
        <v>21</v>
      </c>
      <c r="L35" s="15">
        <v>0</v>
      </c>
      <c r="M35" s="16">
        <v>10</v>
      </c>
      <c r="N35" s="17">
        <v>95</v>
      </c>
      <c r="O35" s="18">
        <v>0</v>
      </c>
      <c r="Q35" s="14" t="s">
        <v>71</v>
      </c>
    </row>
    <row r="36" spans="1:17" x14ac:dyDescent="0.15">
      <c r="A36" s="12" t="s">
        <v>75</v>
      </c>
      <c r="B36" s="12">
        <v>65</v>
      </c>
      <c r="C36" s="12" t="s">
        <v>210</v>
      </c>
      <c r="D36" s="12">
        <v>15</v>
      </c>
      <c r="E36" s="12" t="s">
        <v>200</v>
      </c>
      <c r="F36" s="13">
        <v>353</v>
      </c>
      <c r="G36" s="14">
        <v>21</v>
      </c>
      <c r="H36" s="15">
        <v>42</v>
      </c>
      <c r="I36" s="14">
        <v>21</v>
      </c>
      <c r="J36" s="15">
        <v>0</v>
      </c>
      <c r="K36" s="14">
        <v>0</v>
      </c>
      <c r="M36" s="16">
        <v>25</v>
      </c>
      <c r="N36" s="17">
        <v>0</v>
      </c>
      <c r="O36" s="18">
        <v>0</v>
      </c>
      <c r="Q36" s="19" t="s">
        <v>67</v>
      </c>
    </row>
    <row r="37" spans="1:17" x14ac:dyDescent="0.15">
      <c r="A37" s="12" t="s">
        <v>75</v>
      </c>
      <c r="B37" s="12">
        <v>65</v>
      </c>
      <c r="C37" s="12" t="s">
        <v>117</v>
      </c>
      <c r="D37" s="12">
        <v>20</v>
      </c>
      <c r="E37" s="12" t="s">
        <v>200</v>
      </c>
      <c r="F37" s="13">
        <v>277</v>
      </c>
      <c r="G37" s="14">
        <v>22</v>
      </c>
      <c r="H37" s="15">
        <v>22</v>
      </c>
      <c r="I37" s="14">
        <v>22</v>
      </c>
      <c r="J37" s="15">
        <v>0</v>
      </c>
      <c r="K37" s="14">
        <v>22</v>
      </c>
      <c r="M37" s="16">
        <v>25</v>
      </c>
      <c r="N37" s="17">
        <v>0</v>
      </c>
      <c r="O37" s="18">
        <v>0</v>
      </c>
      <c r="Q37" s="19" t="s">
        <v>95</v>
      </c>
    </row>
    <row r="38" spans="1:17" x14ac:dyDescent="0.15">
      <c r="A38" s="12" t="s">
        <v>75</v>
      </c>
      <c r="B38" s="12">
        <v>65</v>
      </c>
      <c r="C38" s="12" t="s">
        <v>193</v>
      </c>
      <c r="D38" s="12">
        <v>25</v>
      </c>
      <c r="E38" s="12" t="s">
        <v>200</v>
      </c>
      <c r="F38" s="13">
        <v>277</v>
      </c>
      <c r="G38" s="14">
        <v>22</v>
      </c>
      <c r="H38" s="15">
        <v>22</v>
      </c>
      <c r="I38" s="14">
        <v>45</v>
      </c>
      <c r="J38" s="15">
        <v>0</v>
      </c>
      <c r="K38" s="14">
        <v>22</v>
      </c>
      <c r="M38" s="16">
        <v>25</v>
      </c>
      <c r="N38" s="17">
        <v>105</v>
      </c>
      <c r="O38" s="18">
        <v>0</v>
      </c>
      <c r="P38" s="14" t="s">
        <v>127</v>
      </c>
      <c r="Q38" s="19" t="s">
        <v>81</v>
      </c>
    </row>
    <row r="39" spans="1:17" s="20" customFormat="1" x14ac:dyDescent="0.15">
      <c r="A39" s="20" t="s">
        <v>187</v>
      </c>
      <c r="F39" s="20">
        <f>SUM(F33:F38)</f>
        <v>2950</v>
      </c>
      <c r="G39" s="20">
        <f t="shared" ref="G39:K39" si="6">SUM(G33:G38)</f>
        <v>169</v>
      </c>
      <c r="H39" s="20">
        <f t="shared" si="6"/>
        <v>190</v>
      </c>
      <c r="I39" s="20">
        <f t="shared" si="6"/>
        <v>171</v>
      </c>
      <c r="J39" s="20">
        <f t="shared" si="6"/>
        <v>0</v>
      </c>
      <c r="K39" s="20">
        <f t="shared" si="6"/>
        <v>106</v>
      </c>
      <c r="L39" s="21"/>
      <c r="M39" s="20">
        <f t="shared" ref="M39:O39" si="7">SUM(M33:M38)</f>
        <v>105</v>
      </c>
      <c r="N39" s="20">
        <f t="shared" si="7"/>
        <v>200</v>
      </c>
      <c r="O39" s="20">
        <f t="shared" si="7"/>
        <v>150</v>
      </c>
      <c r="P39" s="40"/>
      <c r="Q39" s="45"/>
    </row>
    <row r="40" spans="1:17" s="20" customFormat="1" x14ac:dyDescent="0.15">
      <c r="G40" s="14"/>
      <c r="H40" s="15">
        <v>20</v>
      </c>
      <c r="I40" s="14"/>
      <c r="J40" s="15"/>
      <c r="K40" s="14"/>
      <c r="L40" s="22"/>
      <c r="M40" s="16"/>
      <c r="N40" s="17">
        <v>81</v>
      </c>
      <c r="O40" s="18">
        <v>82</v>
      </c>
      <c r="P40" s="40" t="s">
        <v>233</v>
      </c>
      <c r="Q40" s="45"/>
    </row>
    <row r="41" spans="1:17" s="20" customFormat="1" x14ac:dyDescent="0.15">
      <c r="G41" s="33">
        <f>SUM(G39:G40)</f>
        <v>169</v>
      </c>
      <c r="H41" s="33">
        <f t="shared" ref="H41:O41" si="8">SUM(H39:H40)</f>
        <v>210</v>
      </c>
      <c r="I41" s="33">
        <f t="shared" si="8"/>
        <v>171</v>
      </c>
      <c r="J41" s="33">
        <f t="shared" si="8"/>
        <v>0</v>
      </c>
      <c r="K41" s="33">
        <f t="shared" si="8"/>
        <v>106</v>
      </c>
      <c r="L41" s="33">
        <f t="shared" si="8"/>
        <v>0</v>
      </c>
      <c r="M41" s="33">
        <f t="shared" si="8"/>
        <v>105</v>
      </c>
      <c r="N41" s="33">
        <f t="shared" si="8"/>
        <v>281</v>
      </c>
      <c r="O41" s="33">
        <f t="shared" si="8"/>
        <v>232</v>
      </c>
      <c r="P41" s="42" t="s">
        <v>257</v>
      </c>
      <c r="Q41" s="45"/>
    </row>
    <row r="42" spans="1:17" s="20" customFormat="1" x14ac:dyDescent="0.15">
      <c r="L42" s="21"/>
    </row>
    <row r="44" spans="1:17" s="20" customFormat="1" x14ac:dyDescent="0.15">
      <c r="A44" s="20" t="s">
        <v>192</v>
      </c>
      <c r="G44" s="23"/>
      <c r="H44" s="24"/>
      <c r="I44" s="23"/>
      <c r="J44" s="24"/>
      <c r="K44" s="23"/>
      <c r="L44" s="25"/>
      <c r="M44" s="26"/>
      <c r="N44" s="27"/>
      <c r="O44" s="28"/>
      <c r="P44" s="23"/>
      <c r="Q44" s="23"/>
    </row>
    <row r="45" spans="1:17" s="20" customFormat="1" x14ac:dyDescent="0.15">
      <c r="A45" s="20" t="s">
        <v>188</v>
      </c>
      <c r="F45" s="20">
        <f t="shared" ref="F45:K45" si="9">F39-F30</f>
        <v>105</v>
      </c>
      <c r="G45" s="20">
        <f t="shared" si="9"/>
        <v>29</v>
      </c>
      <c r="H45" s="20">
        <f t="shared" si="9"/>
        <v>30</v>
      </c>
      <c r="I45" s="20">
        <f t="shared" si="9"/>
        <v>31</v>
      </c>
      <c r="J45" s="20">
        <f t="shared" si="9"/>
        <v>-40</v>
      </c>
      <c r="K45" s="20">
        <f t="shared" si="9"/>
        <v>-14</v>
      </c>
      <c r="L45" s="21"/>
      <c r="M45" s="20">
        <f>M39-M30</f>
        <v>105</v>
      </c>
      <c r="N45" s="20">
        <f>N39-N30</f>
        <v>24</v>
      </c>
      <c r="O45" s="20">
        <f>O39-O30</f>
        <v>-87</v>
      </c>
      <c r="P45" s="20" t="s">
        <v>83</v>
      </c>
      <c r="Q45" s="20" t="s">
        <v>82</v>
      </c>
    </row>
    <row r="46" spans="1:17" x14ac:dyDescent="0.15">
      <c r="C46" s="29"/>
    </row>
    <row r="48" spans="1:17" x14ac:dyDescent="0.15">
      <c r="A48" s="30" t="s">
        <v>237</v>
      </c>
      <c r="B48" s="31">
        <v>65</v>
      </c>
      <c r="C48" s="31" t="s">
        <v>112</v>
      </c>
      <c r="D48" s="31" t="s">
        <v>235</v>
      </c>
      <c r="E48" s="31" t="s">
        <v>223</v>
      </c>
      <c r="F48" s="13">
        <v>988</v>
      </c>
      <c r="H48" s="15">
        <v>23</v>
      </c>
      <c r="I48" s="14">
        <v>46</v>
      </c>
      <c r="J48" s="15">
        <v>23</v>
      </c>
      <c r="M48" s="16">
        <v>25</v>
      </c>
      <c r="O48" s="18">
        <v>194</v>
      </c>
      <c r="Q48" s="14" t="s">
        <v>219</v>
      </c>
    </row>
    <row r="49" spans="1:17" x14ac:dyDescent="0.15">
      <c r="A49" s="30" t="s">
        <v>237</v>
      </c>
      <c r="B49" s="31">
        <v>65</v>
      </c>
      <c r="C49" s="31" t="s">
        <v>113</v>
      </c>
      <c r="D49" s="31" t="s">
        <v>235</v>
      </c>
      <c r="E49" s="31" t="s">
        <v>223</v>
      </c>
      <c r="F49" s="13">
        <v>824</v>
      </c>
      <c r="H49" s="15">
        <v>46</v>
      </c>
      <c r="J49" s="15">
        <v>23</v>
      </c>
      <c r="M49" s="16">
        <v>25</v>
      </c>
      <c r="O49" s="18">
        <v>97</v>
      </c>
      <c r="P49" s="19" t="s">
        <v>222</v>
      </c>
      <c r="Q49" s="14" t="s">
        <v>217</v>
      </c>
    </row>
    <row r="50" spans="1:17" x14ac:dyDescent="0.15">
      <c r="A50" s="30" t="s">
        <v>237</v>
      </c>
      <c r="B50" s="31">
        <v>65</v>
      </c>
      <c r="C50" s="31" t="s">
        <v>115</v>
      </c>
      <c r="D50" s="31" t="s">
        <v>235</v>
      </c>
      <c r="E50" s="31" t="s">
        <v>223</v>
      </c>
      <c r="F50" s="13">
        <v>494</v>
      </c>
      <c r="G50" s="14">
        <v>46</v>
      </c>
      <c r="H50" s="15">
        <v>46</v>
      </c>
      <c r="I50" s="14">
        <v>23</v>
      </c>
      <c r="J50" s="15">
        <v>23</v>
      </c>
      <c r="M50" s="16">
        <v>25</v>
      </c>
      <c r="Q50" s="14" t="s">
        <v>220</v>
      </c>
    </row>
    <row r="51" spans="1:17" x14ac:dyDescent="0.15">
      <c r="A51" s="30" t="s">
        <v>237</v>
      </c>
      <c r="B51" s="31">
        <v>65</v>
      </c>
      <c r="C51" s="31" t="s">
        <v>116</v>
      </c>
      <c r="D51" s="31" t="s">
        <v>235</v>
      </c>
      <c r="E51" s="31" t="s">
        <v>223</v>
      </c>
      <c r="F51" s="13">
        <v>395</v>
      </c>
      <c r="G51" s="14">
        <v>23</v>
      </c>
      <c r="H51" s="15">
        <v>46</v>
      </c>
      <c r="I51" s="14">
        <v>46</v>
      </c>
      <c r="J51" s="15">
        <v>23</v>
      </c>
      <c r="M51" s="16">
        <v>25</v>
      </c>
      <c r="Q51" s="14" t="s">
        <v>221</v>
      </c>
    </row>
    <row r="52" spans="1:17" x14ac:dyDescent="0.15">
      <c r="A52" s="30" t="s">
        <v>237</v>
      </c>
      <c r="B52" s="31">
        <v>65</v>
      </c>
      <c r="C52" s="31" t="s">
        <v>117</v>
      </c>
      <c r="D52" s="31" t="s">
        <v>235</v>
      </c>
      <c r="E52" s="31" t="s">
        <v>223</v>
      </c>
      <c r="F52" s="13">
        <v>297</v>
      </c>
      <c r="G52" s="14">
        <v>46</v>
      </c>
      <c r="H52" s="15">
        <v>23</v>
      </c>
      <c r="I52" s="14">
        <v>23</v>
      </c>
      <c r="K52" s="14">
        <v>46</v>
      </c>
      <c r="M52" s="16">
        <v>25</v>
      </c>
    </row>
    <row r="53" spans="1:17" x14ac:dyDescent="0.15">
      <c r="A53" s="30" t="s">
        <v>237</v>
      </c>
      <c r="B53" s="31">
        <v>65</v>
      </c>
      <c r="C53" s="31" t="s">
        <v>193</v>
      </c>
      <c r="D53" s="31" t="s">
        <v>235</v>
      </c>
      <c r="E53" s="31" t="s">
        <v>223</v>
      </c>
      <c r="F53" s="13">
        <v>297</v>
      </c>
      <c r="G53" s="14">
        <v>23</v>
      </c>
      <c r="H53" s="15">
        <v>23</v>
      </c>
      <c r="I53" s="14">
        <v>46</v>
      </c>
      <c r="J53" s="15">
        <v>23</v>
      </c>
      <c r="M53" s="16">
        <v>25</v>
      </c>
      <c r="N53" s="17">
        <v>109</v>
      </c>
    </row>
    <row r="54" spans="1:17" x14ac:dyDescent="0.15">
      <c r="A54" s="32"/>
      <c r="F54" s="20">
        <f>SUM(F48:F53)</f>
        <v>3295</v>
      </c>
      <c r="G54" s="20">
        <f t="shared" ref="G54:O54" si="10">SUM(G48:G53)</f>
        <v>138</v>
      </c>
      <c r="H54" s="20">
        <f t="shared" si="10"/>
        <v>207</v>
      </c>
      <c r="I54" s="20">
        <f t="shared" si="10"/>
        <v>184</v>
      </c>
      <c r="J54" s="20">
        <f t="shared" si="10"/>
        <v>115</v>
      </c>
      <c r="K54" s="20">
        <f t="shared" si="10"/>
        <v>46</v>
      </c>
      <c r="L54" s="21"/>
      <c r="M54" s="20">
        <f t="shared" si="10"/>
        <v>150</v>
      </c>
      <c r="N54" s="20">
        <f t="shared" si="10"/>
        <v>109</v>
      </c>
      <c r="O54" s="20">
        <f t="shared" si="10"/>
        <v>291</v>
      </c>
    </row>
    <row r="55" spans="1:17" x14ac:dyDescent="0.15">
      <c r="A55" s="32"/>
      <c r="F55" s="20"/>
      <c r="G55" s="20"/>
      <c r="H55" s="20"/>
      <c r="I55" s="20"/>
      <c r="J55" s="20"/>
      <c r="K55" s="20"/>
      <c r="L55" s="21"/>
      <c r="M55" s="20"/>
      <c r="N55" s="20"/>
      <c r="O55" s="20"/>
    </row>
    <row r="56" spans="1:17" x14ac:dyDescent="0.15">
      <c r="A56" s="32"/>
    </row>
    <row r="57" spans="1:17" x14ac:dyDescent="0.15">
      <c r="A57" s="30" t="s">
        <v>224</v>
      </c>
      <c r="B57" s="31">
        <v>65</v>
      </c>
      <c r="C57" s="31" t="s">
        <v>112</v>
      </c>
      <c r="D57" s="31" t="s">
        <v>235</v>
      </c>
      <c r="E57" s="31" t="s">
        <v>225</v>
      </c>
      <c r="F57" s="13">
        <v>974</v>
      </c>
      <c r="G57" s="14">
        <v>22</v>
      </c>
      <c r="H57" s="15">
        <v>22</v>
      </c>
      <c r="I57" s="14">
        <v>36</v>
      </c>
      <c r="K57" s="14">
        <v>22</v>
      </c>
      <c r="M57" s="16">
        <v>25</v>
      </c>
      <c r="Q57" s="19" t="s">
        <v>226</v>
      </c>
    </row>
    <row r="58" spans="1:17" x14ac:dyDescent="0.15">
      <c r="A58" s="30" t="s">
        <v>224</v>
      </c>
      <c r="B58" s="31">
        <v>65</v>
      </c>
      <c r="C58" s="31" t="s">
        <v>113</v>
      </c>
      <c r="D58" s="31" t="s">
        <v>235</v>
      </c>
      <c r="E58" s="31" t="s">
        <v>225</v>
      </c>
      <c r="F58" s="13">
        <v>812</v>
      </c>
      <c r="H58" s="15">
        <v>22</v>
      </c>
      <c r="I58" s="14">
        <v>22</v>
      </c>
      <c r="M58" s="16">
        <v>25</v>
      </c>
      <c r="O58" s="18">
        <v>94</v>
      </c>
      <c r="P58" s="19" t="s">
        <v>232</v>
      </c>
      <c r="Q58" s="19" t="s">
        <v>227</v>
      </c>
    </row>
    <row r="59" spans="1:17" x14ac:dyDescent="0.15">
      <c r="A59" s="30" t="s">
        <v>224</v>
      </c>
      <c r="B59" s="31">
        <v>65</v>
      </c>
      <c r="C59" s="31" t="s">
        <v>115</v>
      </c>
      <c r="D59" s="31" t="s">
        <v>235</v>
      </c>
      <c r="E59" s="31" t="s">
        <v>225</v>
      </c>
      <c r="F59" s="13">
        <v>487</v>
      </c>
      <c r="G59" s="14">
        <v>22</v>
      </c>
      <c r="H59" s="15">
        <v>27</v>
      </c>
      <c r="J59" s="15">
        <v>22</v>
      </c>
      <c r="K59" s="14">
        <v>22</v>
      </c>
      <c r="M59" s="16">
        <v>25</v>
      </c>
      <c r="Q59" s="19" t="s">
        <v>228</v>
      </c>
    </row>
    <row r="60" spans="1:17" x14ac:dyDescent="0.15">
      <c r="A60" s="30" t="s">
        <v>224</v>
      </c>
      <c r="B60" s="31">
        <v>65</v>
      </c>
      <c r="C60" s="31" t="s">
        <v>116</v>
      </c>
      <c r="D60" s="31" t="s">
        <v>235</v>
      </c>
      <c r="E60" s="31" t="s">
        <v>225</v>
      </c>
      <c r="F60" s="13">
        <v>390</v>
      </c>
      <c r="G60" s="14">
        <v>22</v>
      </c>
      <c r="H60" s="15">
        <v>22</v>
      </c>
      <c r="M60" s="16">
        <v>25</v>
      </c>
      <c r="O60" s="18">
        <v>112</v>
      </c>
      <c r="P60" s="19" t="s">
        <v>232</v>
      </c>
      <c r="Q60" s="19" t="s">
        <v>229</v>
      </c>
    </row>
    <row r="61" spans="1:17" x14ac:dyDescent="0.15">
      <c r="A61" s="30" t="s">
        <v>224</v>
      </c>
      <c r="B61" s="31">
        <v>65</v>
      </c>
      <c r="C61" s="31" t="s">
        <v>117</v>
      </c>
      <c r="D61" s="31" t="s">
        <v>235</v>
      </c>
      <c r="E61" s="31" t="s">
        <v>225</v>
      </c>
      <c r="F61" s="13">
        <v>292</v>
      </c>
      <c r="G61" s="14">
        <v>27</v>
      </c>
      <c r="H61" s="15">
        <v>22</v>
      </c>
      <c r="J61" s="15">
        <v>22</v>
      </c>
      <c r="M61" s="16">
        <v>25</v>
      </c>
      <c r="O61" s="18">
        <v>94</v>
      </c>
      <c r="Q61" s="19" t="s">
        <v>230</v>
      </c>
    </row>
    <row r="62" spans="1:17" x14ac:dyDescent="0.15">
      <c r="A62" s="30" t="s">
        <v>224</v>
      </c>
      <c r="B62" s="31">
        <v>65</v>
      </c>
      <c r="C62" s="31" t="s">
        <v>193</v>
      </c>
      <c r="D62" s="31" t="s">
        <v>235</v>
      </c>
      <c r="E62" s="31" t="s">
        <v>225</v>
      </c>
      <c r="F62" s="13">
        <v>292</v>
      </c>
      <c r="G62" s="14">
        <v>9</v>
      </c>
      <c r="H62" s="15">
        <v>22</v>
      </c>
      <c r="I62" s="14">
        <v>18</v>
      </c>
      <c r="K62" s="14">
        <v>22</v>
      </c>
      <c r="M62" s="16">
        <v>25</v>
      </c>
      <c r="N62" s="17">
        <v>84</v>
      </c>
      <c r="Q62" s="19" t="s">
        <v>231</v>
      </c>
    </row>
    <row r="63" spans="1:17" x14ac:dyDescent="0.15">
      <c r="F63" s="20">
        <f>SUM(F57:F62)</f>
        <v>3247</v>
      </c>
      <c r="G63" s="20">
        <f t="shared" ref="G63:K63" si="11">SUM(G57:G62)</f>
        <v>102</v>
      </c>
      <c r="H63" s="20">
        <f t="shared" si="11"/>
        <v>137</v>
      </c>
      <c r="I63" s="20">
        <f t="shared" si="11"/>
        <v>76</v>
      </c>
      <c r="J63" s="20">
        <f t="shared" si="11"/>
        <v>44</v>
      </c>
      <c r="K63" s="20">
        <f t="shared" si="11"/>
        <v>66</v>
      </c>
      <c r="L63" s="21"/>
      <c r="M63" s="20">
        <f t="shared" ref="M63:O63" si="12">SUM(M57:M62)</f>
        <v>150</v>
      </c>
      <c r="N63" s="20">
        <f t="shared" si="12"/>
        <v>84</v>
      </c>
      <c r="O63" s="20">
        <f t="shared" si="12"/>
        <v>300</v>
      </c>
    </row>
    <row r="64" spans="1:17" x14ac:dyDescent="0.15">
      <c r="C64" s="29"/>
      <c r="G64" s="14">
        <f>22+45</f>
        <v>67</v>
      </c>
      <c r="H64" s="15">
        <f>9+22+45+45</f>
        <v>121</v>
      </c>
      <c r="I64" s="14">
        <f>9</f>
        <v>9</v>
      </c>
      <c r="N64" s="17">
        <f>105+211</f>
        <v>316</v>
      </c>
      <c r="P64" s="14" t="s">
        <v>233</v>
      </c>
    </row>
    <row r="65" spans="1:17" x14ac:dyDescent="0.15">
      <c r="C65" s="29"/>
      <c r="G65" s="33">
        <f>SUM(G63:G64)</f>
        <v>169</v>
      </c>
      <c r="H65" s="33">
        <f t="shared" ref="H65:O65" si="13">SUM(H63:H64)</f>
        <v>258</v>
      </c>
      <c r="I65" s="33">
        <f t="shared" si="13"/>
        <v>85</v>
      </c>
      <c r="J65" s="33">
        <f t="shared" si="13"/>
        <v>44</v>
      </c>
      <c r="K65" s="33">
        <f t="shared" si="13"/>
        <v>66</v>
      </c>
      <c r="L65" s="33">
        <f t="shared" si="13"/>
        <v>0</v>
      </c>
      <c r="M65" s="33">
        <f t="shared" si="13"/>
        <v>150</v>
      </c>
      <c r="N65" s="33">
        <f t="shared" si="13"/>
        <v>400</v>
      </c>
      <c r="O65" s="33">
        <f t="shared" si="13"/>
        <v>300</v>
      </c>
      <c r="P65" s="14" t="s">
        <v>260</v>
      </c>
    </row>
    <row r="66" spans="1:17" x14ac:dyDescent="0.15">
      <c r="C66" s="29"/>
    </row>
    <row r="68" spans="1:17" x14ac:dyDescent="0.15">
      <c r="A68" s="12" t="s">
        <v>72</v>
      </c>
      <c r="B68" s="12">
        <v>59</v>
      </c>
      <c r="C68" s="12" t="s">
        <v>112</v>
      </c>
      <c r="D68" s="12">
        <v>25</v>
      </c>
      <c r="E68" s="12" t="s">
        <v>194</v>
      </c>
      <c r="F68" s="13">
        <v>868</v>
      </c>
      <c r="G68" s="14">
        <v>41</v>
      </c>
      <c r="H68" s="15">
        <v>20</v>
      </c>
      <c r="I68" s="14">
        <v>41</v>
      </c>
      <c r="J68" s="15">
        <v>0</v>
      </c>
      <c r="K68" s="14">
        <v>20</v>
      </c>
      <c r="L68" s="15">
        <v>0</v>
      </c>
      <c r="M68" s="16">
        <v>10</v>
      </c>
      <c r="N68" s="17">
        <v>0</v>
      </c>
      <c r="O68" s="18">
        <v>82</v>
      </c>
      <c r="Q68" s="19" t="s">
        <v>76</v>
      </c>
    </row>
    <row r="69" spans="1:17" x14ac:dyDescent="0.15">
      <c r="A69" s="12" t="s">
        <v>72</v>
      </c>
      <c r="B69" s="12">
        <v>60</v>
      </c>
      <c r="C69" s="12" t="s">
        <v>113</v>
      </c>
      <c r="D69" s="12">
        <v>25</v>
      </c>
      <c r="E69" s="12" t="s">
        <v>194</v>
      </c>
      <c r="F69" s="13">
        <v>734</v>
      </c>
      <c r="G69" s="14">
        <v>21</v>
      </c>
      <c r="H69" s="15">
        <v>42</v>
      </c>
      <c r="I69" s="14">
        <v>21</v>
      </c>
      <c r="J69" s="15">
        <v>0</v>
      </c>
      <c r="K69" s="14">
        <v>21</v>
      </c>
      <c r="L69" s="15">
        <v>0</v>
      </c>
      <c r="M69" s="16">
        <v>10</v>
      </c>
      <c r="N69" s="17">
        <v>0</v>
      </c>
      <c r="O69" s="18">
        <v>68</v>
      </c>
      <c r="P69" s="19" t="s">
        <v>80</v>
      </c>
      <c r="Q69" s="19" t="s">
        <v>121</v>
      </c>
    </row>
    <row r="70" spans="1:17" x14ac:dyDescent="0.15">
      <c r="A70" s="12" t="s">
        <v>72</v>
      </c>
      <c r="B70" s="12">
        <v>60</v>
      </c>
      <c r="C70" s="12" t="s">
        <v>115</v>
      </c>
      <c r="D70" s="12">
        <v>10</v>
      </c>
      <c r="E70" s="12" t="s">
        <v>194</v>
      </c>
      <c r="F70" s="13">
        <v>441</v>
      </c>
      <c r="G70" s="14">
        <v>42</v>
      </c>
      <c r="H70" s="15">
        <v>42</v>
      </c>
      <c r="I70" s="14">
        <v>21</v>
      </c>
      <c r="J70" s="15">
        <v>0</v>
      </c>
      <c r="K70" s="14">
        <v>21</v>
      </c>
      <c r="L70" s="15">
        <v>0</v>
      </c>
      <c r="M70" s="16">
        <v>10</v>
      </c>
      <c r="N70" s="17">
        <v>95</v>
      </c>
      <c r="O70" s="18">
        <v>0</v>
      </c>
      <c r="Q70" s="19" t="s">
        <v>107</v>
      </c>
    </row>
    <row r="71" spans="1:17" x14ac:dyDescent="0.15">
      <c r="A71" s="12" t="s">
        <v>72</v>
      </c>
      <c r="B71" s="12">
        <v>58</v>
      </c>
      <c r="C71" s="12" t="s">
        <v>116</v>
      </c>
      <c r="D71" s="12">
        <v>10</v>
      </c>
      <c r="E71" s="12" t="s">
        <v>194</v>
      </c>
      <c r="F71" s="13">
        <v>341</v>
      </c>
      <c r="G71" s="14">
        <v>20</v>
      </c>
      <c r="H71" s="15">
        <v>40</v>
      </c>
      <c r="I71" s="14">
        <v>40</v>
      </c>
      <c r="J71" s="15">
        <v>0</v>
      </c>
      <c r="K71" s="14">
        <v>20</v>
      </c>
      <c r="L71" s="15">
        <v>0</v>
      </c>
      <c r="M71" s="16">
        <v>10</v>
      </c>
      <c r="N71" s="17">
        <v>0</v>
      </c>
      <c r="O71" s="18">
        <v>0</v>
      </c>
      <c r="P71" s="19" t="s">
        <v>64</v>
      </c>
      <c r="Q71" s="19" t="s">
        <v>77</v>
      </c>
    </row>
    <row r="72" spans="1:17" x14ac:dyDescent="0.15">
      <c r="A72" s="31" t="s">
        <v>218</v>
      </c>
      <c r="B72" s="31">
        <v>65</v>
      </c>
      <c r="C72" s="31" t="s">
        <v>117</v>
      </c>
      <c r="D72" s="31" t="s">
        <v>235</v>
      </c>
      <c r="E72" s="31" t="s">
        <v>223</v>
      </c>
      <c r="F72" s="13">
        <v>297</v>
      </c>
      <c r="G72" s="14">
        <v>46</v>
      </c>
      <c r="H72" s="15">
        <v>23</v>
      </c>
      <c r="I72" s="14">
        <v>23</v>
      </c>
      <c r="K72" s="14">
        <v>46</v>
      </c>
      <c r="M72" s="16">
        <v>25</v>
      </c>
      <c r="Q72" s="14" t="s">
        <v>219</v>
      </c>
    </row>
    <row r="73" spans="1:17" x14ac:dyDescent="0.15">
      <c r="A73" s="31" t="s">
        <v>218</v>
      </c>
      <c r="B73" s="31">
        <v>65</v>
      </c>
      <c r="C73" s="31" t="s">
        <v>193</v>
      </c>
      <c r="D73" s="31" t="s">
        <v>235</v>
      </c>
      <c r="E73" s="31" t="s">
        <v>223</v>
      </c>
      <c r="F73" s="13">
        <v>297</v>
      </c>
      <c r="G73" s="14">
        <v>23</v>
      </c>
      <c r="H73" s="15">
        <v>23</v>
      </c>
      <c r="I73" s="14">
        <v>46</v>
      </c>
      <c r="J73" s="15">
        <v>23</v>
      </c>
      <c r="M73" s="16">
        <v>25</v>
      </c>
      <c r="N73" s="17">
        <v>109</v>
      </c>
    </row>
    <row r="74" spans="1:17" s="20" customFormat="1" x14ac:dyDescent="0.15">
      <c r="F74" s="20">
        <f>SUM(F68:F73)</f>
        <v>2978</v>
      </c>
      <c r="G74" s="20">
        <f t="shared" ref="G74:K74" si="14">SUM(G68:G73)</f>
        <v>193</v>
      </c>
      <c r="H74" s="20">
        <f t="shared" si="14"/>
        <v>190</v>
      </c>
      <c r="I74" s="20">
        <f t="shared" si="14"/>
        <v>192</v>
      </c>
      <c r="J74" s="20">
        <f t="shared" si="14"/>
        <v>23</v>
      </c>
      <c r="K74" s="20">
        <f t="shared" si="14"/>
        <v>128</v>
      </c>
      <c r="L74" s="21"/>
      <c r="M74" s="20">
        <f t="shared" ref="M74:O74" si="15">SUM(M68:M73)</f>
        <v>90</v>
      </c>
      <c r="N74" s="20">
        <f t="shared" si="15"/>
        <v>204</v>
      </c>
      <c r="O74" s="20">
        <f t="shared" si="15"/>
        <v>150</v>
      </c>
      <c r="P74" s="40"/>
      <c r="Q74" s="45"/>
    </row>
    <row r="75" spans="1:17" s="20" customFormat="1" x14ac:dyDescent="0.15">
      <c r="G75" s="14"/>
      <c r="H75" s="15">
        <f>19+23</f>
        <v>42</v>
      </c>
      <c r="I75" s="14"/>
      <c r="J75" s="15"/>
      <c r="K75" s="14"/>
      <c r="L75" s="22"/>
      <c r="M75" s="16"/>
      <c r="N75" s="17">
        <v>81</v>
      </c>
      <c r="O75" s="18">
        <v>73</v>
      </c>
      <c r="P75" s="40" t="s">
        <v>233</v>
      </c>
      <c r="Q75" s="45"/>
    </row>
    <row r="76" spans="1:17" s="20" customFormat="1" x14ac:dyDescent="0.15">
      <c r="G76" s="33">
        <f>SUM(G74:G75)</f>
        <v>193</v>
      </c>
      <c r="H76" s="33">
        <f t="shared" ref="H76:O76" si="16">SUM(H74:H75)</f>
        <v>232</v>
      </c>
      <c r="I76" s="33">
        <f t="shared" si="16"/>
        <v>192</v>
      </c>
      <c r="J76" s="33">
        <f t="shared" si="16"/>
        <v>23</v>
      </c>
      <c r="K76" s="33">
        <f t="shared" si="16"/>
        <v>128</v>
      </c>
      <c r="L76" s="33">
        <f t="shared" si="16"/>
        <v>0</v>
      </c>
      <c r="M76" s="33">
        <f t="shared" si="16"/>
        <v>90</v>
      </c>
      <c r="N76" s="33">
        <f t="shared" si="16"/>
        <v>285</v>
      </c>
      <c r="O76" s="33">
        <f t="shared" si="16"/>
        <v>223</v>
      </c>
      <c r="P76" s="42" t="s">
        <v>257</v>
      </c>
      <c r="Q76" s="45"/>
    </row>
    <row r="79" spans="1:17" ht="114.75" customHeight="1" x14ac:dyDescent="0.15">
      <c r="A79" s="34" t="s">
        <v>236</v>
      </c>
    </row>
    <row r="82" spans="1:17" s="68" customFormat="1" x14ac:dyDescent="0.15">
      <c r="A82" s="66" t="s">
        <v>348</v>
      </c>
      <c r="F82" s="69"/>
      <c r="G82" s="70"/>
      <c r="H82" s="71"/>
      <c r="I82" s="70"/>
      <c r="J82" s="71"/>
      <c r="K82" s="70"/>
      <c r="L82" s="72"/>
      <c r="M82" s="73"/>
      <c r="N82" s="74"/>
      <c r="O82" s="75"/>
      <c r="P82" s="70"/>
      <c r="Q82" s="70"/>
    </row>
    <row r="83" spans="1:17" s="68" customFormat="1" x14ac:dyDescent="0.15">
      <c r="A83" s="67" t="s">
        <v>349</v>
      </c>
      <c r="F83" s="69"/>
      <c r="G83" s="70"/>
      <c r="H83" s="71"/>
      <c r="I83" s="70"/>
      <c r="J83" s="71"/>
      <c r="K83" s="70"/>
      <c r="L83" s="72"/>
      <c r="M83" s="73"/>
      <c r="N83" s="74"/>
      <c r="O83" s="75"/>
      <c r="P83" s="70"/>
      <c r="Q83" s="70"/>
    </row>
    <row r="84" spans="1:17" s="68" customFormat="1" x14ac:dyDescent="0.15">
      <c r="A84" s="67" t="s">
        <v>350</v>
      </c>
      <c r="F84" s="69"/>
      <c r="G84" s="70"/>
      <c r="H84" s="71"/>
      <c r="I84" s="70"/>
      <c r="J84" s="71"/>
      <c r="K84" s="70"/>
      <c r="L84" s="72"/>
      <c r="M84" s="73"/>
      <c r="N84" s="74"/>
      <c r="O84" s="75"/>
      <c r="P84" s="70"/>
      <c r="Q84" s="70"/>
    </row>
    <row r="85" spans="1:17" s="68" customFormat="1" x14ac:dyDescent="0.15">
      <c r="A85" s="67" t="s">
        <v>355</v>
      </c>
      <c r="F85" s="69"/>
      <c r="G85" s="70"/>
      <c r="H85" s="71"/>
      <c r="I85" s="70"/>
      <c r="J85" s="71"/>
      <c r="K85" s="70"/>
      <c r="L85" s="72"/>
      <c r="M85" s="73"/>
      <c r="N85" s="74"/>
      <c r="O85" s="75"/>
      <c r="P85" s="70"/>
      <c r="Q85" s="70"/>
    </row>
    <row r="86" spans="1:17" s="68" customFormat="1" x14ac:dyDescent="0.15">
      <c r="F86" s="69"/>
      <c r="G86" s="70"/>
      <c r="H86" s="71"/>
      <c r="I86" s="70"/>
      <c r="J86" s="71"/>
      <c r="K86" s="70"/>
      <c r="L86" s="72"/>
      <c r="M86" s="73"/>
      <c r="N86" s="74"/>
      <c r="O86" s="75"/>
      <c r="P86" s="70"/>
      <c r="Q86" s="70"/>
    </row>
    <row r="87" spans="1:17" s="68" customFormat="1" x14ac:dyDescent="0.15">
      <c r="A87" s="66" t="s">
        <v>351</v>
      </c>
      <c r="F87" s="69"/>
      <c r="G87" s="70"/>
      <c r="H87" s="71"/>
      <c r="I87" s="70"/>
      <c r="J87" s="71"/>
      <c r="K87" s="70"/>
      <c r="L87" s="72"/>
      <c r="M87" s="73"/>
      <c r="N87" s="74"/>
      <c r="O87" s="75"/>
      <c r="P87" s="70"/>
      <c r="Q87" s="70"/>
    </row>
    <row r="88" spans="1:17" s="68" customFormat="1" x14ac:dyDescent="0.15">
      <c r="A88" s="67" t="s">
        <v>340</v>
      </c>
      <c r="F88" s="69"/>
      <c r="G88" s="70"/>
      <c r="H88" s="71"/>
      <c r="I88" s="70"/>
      <c r="J88" s="71"/>
      <c r="K88" s="70"/>
      <c r="L88" s="72"/>
      <c r="M88" s="73"/>
      <c r="N88" s="74"/>
      <c r="O88" s="75"/>
      <c r="P88" s="70"/>
      <c r="Q88" s="70"/>
    </row>
    <row r="89" spans="1:17" s="68" customFormat="1" x14ac:dyDescent="0.15">
      <c r="A89" s="67" t="s">
        <v>352</v>
      </c>
      <c r="F89" s="69"/>
      <c r="G89" s="70"/>
      <c r="H89" s="71"/>
      <c r="I89" s="70"/>
      <c r="J89" s="71"/>
      <c r="K89" s="70"/>
      <c r="L89" s="72"/>
      <c r="M89" s="73"/>
      <c r="N89" s="74"/>
      <c r="O89" s="75"/>
      <c r="P89" s="70"/>
      <c r="Q89" s="70"/>
    </row>
    <row r="90" spans="1:17" s="68" customFormat="1" x14ac:dyDescent="0.15">
      <c r="A90" s="67" t="s">
        <v>341</v>
      </c>
      <c r="F90" s="69"/>
      <c r="G90" s="70"/>
      <c r="H90" s="71"/>
      <c r="I90" s="70"/>
      <c r="J90" s="71"/>
      <c r="K90" s="70"/>
      <c r="L90" s="72"/>
      <c r="M90" s="73"/>
      <c r="N90" s="74"/>
      <c r="O90" s="75"/>
      <c r="P90" s="70"/>
      <c r="Q90" s="70"/>
    </row>
    <row r="91" spans="1:17" x14ac:dyDescent="0.15">
      <c r="A91" s="65"/>
    </row>
    <row r="93" spans="1:17" s="77" customFormat="1" x14ac:dyDescent="0.15">
      <c r="A93" s="76" t="s">
        <v>347</v>
      </c>
      <c r="F93" s="78"/>
      <c r="G93" s="79"/>
      <c r="H93" s="80"/>
      <c r="I93" s="79"/>
      <c r="J93" s="80"/>
      <c r="K93" s="79"/>
      <c r="L93" s="81"/>
      <c r="M93" s="82"/>
      <c r="N93" s="83"/>
      <c r="O93" s="84"/>
      <c r="P93" s="79"/>
      <c r="Q93" s="79"/>
    </row>
    <row r="94" spans="1:17" s="77" customFormat="1" x14ac:dyDescent="0.15">
      <c r="A94" s="85" t="s">
        <v>343</v>
      </c>
      <c r="F94" s="78"/>
      <c r="G94" s="79"/>
      <c r="H94" s="80"/>
      <c r="I94" s="79"/>
      <c r="J94" s="80"/>
      <c r="K94" s="79"/>
      <c r="L94" s="81"/>
      <c r="M94" s="82"/>
      <c r="N94" s="83"/>
      <c r="O94" s="84"/>
      <c r="P94" s="79"/>
      <c r="Q94" s="79"/>
    </row>
    <row r="95" spans="1:17" s="77" customFormat="1" x14ac:dyDescent="0.15">
      <c r="A95" s="85" t="s">
        <v>344</v>
      </c>
      <c r="F95" s="78"/>
      <c r="G95" s="79"/>
      <c r="H95" s="80"/>
      <c r="I95" s="79"/>
      <c r="J95" s="80"/>
      <c r="K95" s="79"/>
      <c r="L95" s="81"/>
      <c r="M95" s="82"/>
      <c r="N95" s="83"/>
      <c r="O95" s="84"/>
      <c r="P95" s="79"/>
      <c r="Q95" s="79"/>
    </row>
    <row r="96" spans="1:17" s="77" customFormat="1" x14ac:dyDescent="0.15">
      <c r="A96" s="85" t="s">
        <v>354</v>
      </c>
      <c r="F96" s="78"/>
      <c r="G96" s="79"/>
      <c r="H96" s="80"/>
      <c r="I96" s="79"/>
      <c r="J96" s="80"/>
      <c r="K96" s="79"/>
      <c r="L96" s="81"/>
      <c r="M96" s="82"/>
      <c r="N96" s="83"/>
      <c r="O96" s="84"/>
      <c r="P96" s="79"/>
      <c r="Q96" s="79"/>
    </row>
    <row r="97" spans="1:17" s="77" customFormat="1" x14ac:dyDescent="0.15">
      <c r="F97" s="78"/>
      <c r="G97" s="79"/>
      <c r="H97" s="80"/>
      <c r="I97" s="79"/>
      <c r="J97" s="80"/>
      <c r="K97" s="79"/>
      <c r="L97" s="81"/>
      <c r="M97" s="82"/>
      <c r="N97" s="83"/>
      <c r="O97" s="84"/>
      <c r="P97" s="79"/>
      <c r="Q97" s="79"/>
    </row>
    <row r="98" spans="1:17" s="77" customFormat="1" x14ac:dyDescent="0.15">
      <c r="A98" s="76" t="s">
        <v>346</v>
      </c>
      <c r="F98" s="78"/>
      <c r="G98" s="79"/>
      <c r="H98" s="80"/>
      <c r="I98" s="79"/>
      <c r="J98" s="80"/>
      <c r="K98" s="79"/>
      <c r="L98" s="81"/>
      <c r="M98" s="82"/>
      <c r="N98" s="83"/>
      <c r="O98" s="84"/>
      <c r="P98" s="79"/>
      <c r="Q98" s="79"/>
    </row>
    <row r="99" spans="1:17" s="77" customFormat="1" x14ac:dyDescent="0.15">
      <c r="A99" s="85" t="s">
        <v>342</v>
      </c>
      <c r="F99" s="78"/>
      <c r="G99" s="79"/>
      <c r="H99" s="80"/>
      <c r="I99" s="79"/>
      <c r="J99" s="80"/>
      <c r="K99" s="79"/>
      <c r="L99" s="81"/>
      <c r="M99" s="82"/>
      <c r="N99" s="83"/>
      <c r="O99" s="84"/>
      <c r="P99" s="79"/>
      <c r="Q99" s="79"/>
    </row>
    <row r="100" spans="1:17" s="77" customFormat="1" x14ac:dyDescent="0.15">
      <c r="A100" s="85" t="s">
        <v>345</v>
      </c>
      <c r="F100" s="78"/>
      <c r="G100" s="79"/>
      <c r="H100" s="80"/>
      <c r="I100" s="79"/>
      <c r="J100" s="80"/>
      <c r="K100" s="79"/>
      <c r="L100" s="81"/>
      <c r="M100" s="82"/>
      <c r="N100" s="83"/>
      <c r="O100" s="84"/>
      <c r="P100" s="79"/>
      <c r="Q100" s="79"/>
    </row>
    <row r="101" spans="1:17" s="77" customFormat="1" x14ac:dyDescent="0.15">
      <c r="A101" s="85" t="s">
        <v>353</v>
      </c>
      <c r="F101" s="78"/>
      <c r="G101" s="79"/>
      <c r="H101" s="80"/>
      <c r="I101" s="79"/>
      <c r="J101" s="80"/>
      <c r="K101" s="79"/>
      <c r="L101" s="81"/>
      <c r="M101" s="82"/>
      <c r="N101" s="83"/>
      <c r="O101" s="84"/>
      <c r="P101" s="79"/>
      <c r="Q101" s="79"/>
    </row>
  </sheetData>
  <phoneticPr fontId="1" type="noConversion"/>
  <pageMargins left="0.75" right="0.75" top="1" bottom="1" header="0.5" footer="0.5"/>
  <pageSetup scale="51" orientation="landscape" horizontalDpi="4294967292" verticalDpi="4294967292" r:id="rId1"/>
  <extLst>
    <ext xmlns:mx="http://schemas.microsoft.com/office/mac/excel/2008/main" uri="http://schemas.microsoft.com/office/mac/excel/2008/main">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AG106"/>
  <sheetViews>
    <sheetView workbookViewId="0">
      <pane ySplit="1" topLeftCell="A39" activePane="bottomLeft" state="frozen"/>
      <selection pane="bottomLeft" activeCell="A86" sqref="A86:XFD107"/>
    </sheetView>
  </sheetViews>
  <sheetFormatPr defaultColWidth="11" defaultRowHeight="10.5" x14ac:dyDescent="0.15"/>
  <cols>
    <col min="1" max="1" width="32.25" style="12" customWidth="1"/>
    <col min="2" max="2" width="8.125" style="12" customWidth="1"/>
    <col min="3" max="3" width="8" style="12" customWidth="1"/>
    <col min="4" max="4" width="4.375" style="12" customWidth="1"/>
    <col min="5" max="5" width="18.25" style="12" bestFit="1" customWidth="1"/>
    <col min="6" max="6" width="7.25" style="13" customWidth="1"/>
    <col min="7" max="7" width="9.375" style="14" customWidth="1"/>
    <col min="8" max="8" width="10.125" style="15" customWidth="1"/>
    <col min="9" max="9" width="10.75" style="14"/>
    <col min="10" max="10" width="8" style="15" customWidth="1"/>
    <col min="11" max="11" width="8.375" style="14" customWidth="1"/>
    <col min="12" max="12" width="1.125" style="22" customWidth="1"/>
    <col min="13" max="13" width="8.375" style="16" customWidth="1"/>
    <col min="14" max="14" width="12.25" style="17" customWidth="1"/>
    <col min="15" max="15" width="11.75" style="18" customWidth="1"/>
    <col min="16" max="16" width="16.875" style="14" bestFit="1" customWidth="1"/>
    <col min="17" max="17" width="28.375" style="14" bestFit="1" customWidth="1"/>
    <col min="18" max="18" width="8.375" style="12" customWidth="1"/>
    <col min="19" max="20" width="9.625" style="12" customWidth="1"/>
    <col min="21" max="21" width="4.25" style="12" customWidth="1"/>
    <col min="22" max="22" width="6.125" style="12" customWidth="1"/>
    <col min="23" max="23" width="6.75" style="12" customWidth="1"/>
    <col min="24" max="24" width="5.75" style="12" customWidth="1"/>
    <col min="25" max="25" width="10.625" style="12" customWidth="1"/>
    <col min="26" max="26" width="6.75" style="12" customWidth="1"/>
    <col min="27" max="27" width="7.75" style="12" customWidth="1"/>
    <col min="28" max="28" width="9.75" style="12" customWidth="1"/>
    <col min="29" max="29" width="11" style="12"/>
    <col min="30" max="30" width="7" style="12" customWidth="1"/>
    <col min="31" max="31" width="5" style="12" customWidth="1"/>
    <col min="32" max="32" width="5.375" style="12" customWidth="1"/>
    <col min="33" max="33" width="4.875" style="12" customWidth="1"/>
    <col min="34" max="16384" width="11" style="12"/>
  </cols>
  <sheetData>
    <row r="1" spans="1:33" s="11" customFormat="1" ht="12" thickTop="1" thickBot="1" x14ac:dyDescent="0.2">
      <c r="A1" s="1" t="s">
        <v>147</v>
      </c>
      <c r="B1" s="2" t="s">
        <v>148</v>
      </c>
      <c r="C1" s="2" t="s">
        <v>150</v>
      </c>
      <c r="D1" s="2" t="s">
        <v>149</v>
      </c>
      <c r="E1" s="2" t="s">
        <v>186</v>
      </c>
      <c r="F1" s="4" t="s">
        <v>151</v>
      </c>
      <c r="G1" s="5" t="s">
        <v>152</v>
      </c>
      <c r="H1" s="6" t="s">
        <v>153</v>
      </c>
      <c r="I1" s="5" t="s">
        <v>154</v>
      </c>
      <c r="J1" s="6" t="s">
        <v>155</v>
      </c>
      <c r="K1" s="5" t="s">
        <v>156</v>
      </c>
      <c r="L1" s="4"/>
      <c r="M1" s="7" t="s">
        <v>157</v>
      </c>
      <c r="N1" s="8" t="s">
        <v>158</v>
      </c>
      <c r="O1" s="9" t="s">
        <v>159</v>
      </c>
      <c r="P1" s="5" t="s">
        <v>160</v>
      </c>
      <c r="Q1" s="5" t="s">
        <v>161</v>
      </c>
      <c r="R1" s="2" t="s">
        <v>162</v>
      </c>
      <c r="S1" s="2" t="s">
        <v>163</v>
      </c>
      <c r="T1" s="2" t="s">
        <v>164</v>
      </c>
      <c r="U1" s="2" t="s">
        <v>165</v>
      </c>
      <c r="V1" s="2" t="s">
        <v>166</v>
      </c>
      <c r="W1" s="2" t="s">
        <v>167</v>
      </c>
      <c r="X1" s="2" t="s">
        <v>168</v>
      </c>
      <c r="Y1" s="2" t="s">
        <v>169</v>
      </c>
      <c r="Z1" s="2" t="s">
        <v>170</v>
      </c>
      <c r="AA1" s="2" t="s">
        <v>171</v>
      </c>
      <c r="AB1" s="2" t="s">
        <v>172</v>
      </c>
      <c r="AC1" s="2" t="s">
        <v>173</v>
      </c>
      <c r="AD1" s="2" t="s">
        <v>174</v>
      </c>
      <c r="AE1" s="2" t="s">
        <v>175</v>
      </c>
      <c r="AF1" s="2" t="s">
        <v>176</v>
      </c>
      <c r="AG1" s="10" t="s">
        <v>177</v>
      </c>
    </row>
    <row r="2" spans="1:33" ht="11.25" thickTop="1" x14ac:dyDescent="0.15">
      <c r="A2" s="12" t="s">
        <v>55</v>
      </c>
      <c r="B2" s="12">
        <v>59</v>
      </c>
      <c r="C2" s="12" t="s">
        <v>112</v>
      </c>
      <c r="D2" s="12">
        <v>25</v>
      </c>
      <c r="E2" s="12" t="s">
        <v>194</v>
      </c>
      <c r="F2" s="13">
        <v>612</v>
      </c>
      <c r="G2" s="14">
        <v>0</v>
      </c>
      <c r="H2" s="15">
        <v>0</v>
      </c>
      <c r="I2" s="14">
        <v>41</v>
      </c>
      <c r="J2" s="15">
        <v>41</v>
      </c>
      <c r="K2" s="14">
        <v>20</v>
      </c>
      <c r="L2" s="15">
        <v>0</v>
      </c>
      <c r="M2" s="16">
        <v>10</v>
      </c>
      <c r="N2" s="17">
        <v>0</v>
      </c>
      <c r="O2" s="18">
        <v>164</v>
      </c>
      <c r="P2" s="19" t="s">
        <v>56</v>
      </c>
      <c r="Q2" s="19" t="s">
        <v>76</v>
      </c>
    </row>
    <row r="3" spans="1:33" x14ac:dyDescent="0.15">
      <c r="A3" s="12" t="s">
        <v>55</v>
      </c>
      <c r="B3" s="12">
        <v>60</v>
      </c>
      <c r="C3" s="12" t="s">
        <v>113</v>
      </c>
      <c r="D3" s="12">
        <v>25</v>
      </c>
      <c r="E3" s="12" t="s">
        <v>194</v>
      </c>
      <c r="F3" s="13">
        <v>518</v>
      </c>
      <c r="G3" s="14">
        <v>0</v>
      </c>
      <c r="H3" s="15">
        <v>0</v>
      </c>
      <c r="I3" s="14">
        <v>21</v>
      </c>
      <c r="J3" s="15">
        <v>42</v>
      </c>
      <c r="K3" s="14">
        <v>21</v>
      </c>
      <c r="L3" s="15">
        <v>0</v>
      </c>
      <c r="M3" s="16">
        <v>10</v>
      </c>
      <c r="N3" s="17">
        <v>0</v>
      </c>
      <c r="O3" s="18">
        <v>170</v>
      </c>
      <c r="P3" s="19" t="s">
        <v>125</v>
      </c>
      <c r="Q3" s="19" t="s">
        <v>121</v>
      </c>
    </row>
    <row r="4" spans="1:33" x14ac:dyDescent="0.15">
      <c r="A4" s="12" t="s">
        <v>55</v>
      </c>
      <c r="B4" s="12">
        <v>60</v>
      </c>
      <c r="C4" s="12" t="s">
        <v>115</v>
      </c>
      <c r="D4" s="12">
        <v>10</v>
      </c>
      <c r="E4" s="12" t="s">
        <v>194</v>
      </c>
      <c r="F4" s="13">
        <v>311</v>
      </c>
      <c r="G4" s="14">
        <v>0</v>
      </c>
      <c r="H4" s="15">
        <v>0</v>
      </c>
      <c r="I4" s="14">
        <v>21</v>
      </c>
      <c r="J4" s="15">
        <v>21</v>
      </c>
      <c r="K4" s="14">
        <v>21</v>
      </c>
      <c r="L4" s="15">
        <v>0</v>
      </c>
      <c r="M4" s="16">
        <v>10</v>
      </c>
      <c r="N4" s="17">
        <v>190</v>
      </c>
      <c r="O4" s="18">
        <v>0</v>
      </c>
      <c r="P4" s="19" t="s">
        <v>59</v>
      </c>
      <c r="Q4" s="19" t="s">
        <v>122</v>
      </c>
    </row>
    <row r="5" spans="1:33" x14ac:dyDescent="0.15">
      <c r="A5" s="12" t="s">
        <v>55</v>
      </c>
      <c r="B5" s="12">
        <v>58</v>
      </c>
      <c r="C5" s="12" t="s">
        <v>116</v>
      </c>
      <c r="D5" s="12">
        <v>10</v>
      </c>
      <c r="E5" s="12" t="s">
        <v>194</v>
      </c>
      <c r="F5" s="13">
        <v>241</v>
      </c>
      <c r="G5" s="14">
        <v>0</v>
      </c>
      <c r="H5" s="15">
        <v>0</v>
      </c>
      <c r="I5" s="14">
        <v>40</v>
      </c>
      <c r="J5" s="15">
        <v>20</v>
      </c>
      <c r="K5" s="14">
        <v>20</v>
      </c>
      <c r="L5" s="15">
        <v>0</v>
      </c>
      <c r="M5" s="16">
        <v>10</v>
      </c>
      <c r="N5" s="17">
        <v>0</v>
      </c>
      <c r="O5" s="18">
        <v>158</v>
      </c>
      <c r="P5" s="19" t="s">
        <v>64</v>
      </c>
      <c r="Q5" s="19" t="s">
        <v>57</v>
      </c>
    </row>
    <row r="6" spans="1:33" x14ac:dyDescent="0.15">
      <c r="A6" s="12" t="s">
        <v>55</v>
      </c>
      <c r="B6" s="12">
        <v>60</v>
      </c>
      <c r="C6" s="12" t="s">
        <v>117</v>
      </c>
      <c r="D6" s="12">
        <v>1</v>
      </c>
      <c r="E6" s="12" t="s">
        <v>198</v>
      </c>
      <c r="F6" s="13">
        <v>187</v>
      </c>
      <c r="G6" s="14">
        <v>0</v>
      </c>
      <c r="H6" s="15">
        <v>0</v>
      </c>
      <c r="I6" s="14">
        <v>21</v>
      </c>
      <c r="J6" s="15">
        <v>21</v>
      </c>
      <c r="K6" s="14">
        <v>42</v>
      </c>
      <c r="L6" s="15">
        <v>0</v>
      </c>
      <c r="M6" s="16">
        <v>20</v>
      </c>
      <c r="N6" s="17">
        <v>0</v>
      </c>
      <c r="O6" s="18">
        <v>85</v>
      </c>
      <c r="Q6" s="19" t="s">
        <v>58</v>
      </c>
    </row>
    <row r="7" spans="1:33" x14ac:dyDescent="0.15">
      <c r="A7" s="12" t="s">
        <v>55</v>
      </c>
      <c r="B7" s="12">
        <v>60</v>
      </c>
      <c r="C7" s="12" t="s">
        <v>193</v>
      </c>
      <c r="D7" s="12">
        <v>1</v>
      </c>
      <c r="E7" s="12" t="s">
        <v>198</v>
      </c>
      <c r="F7" s="13">
        <v>187</v>
      </c>
      <c r="G7" s="14">
        <v>0</v>
      </c>
      <c r="H7" s="15">
        <v>0</v>
      </c>
      <c r="I7" s="14">
        <v>42</v>
      </c>
      <c r="J7" s="15">
        <v>42</v>
      </c>
      <c r="K7" s="14">
        <v>21</v>
      </c>
      <c r="L7" s="15">
        <v>0</v>
      </c>
      <c r="M7" s="16">
        <v>20</v>
      </c>
      <c r="N7" s="17">
        <v>0</v>
      </c>
      <c r="O7" s="18">
        <v>0</v>
      </c>
      <c r="P7" s="19" t="s">
        <v>60</v>
      </c>
      <c r="Q7" s="19"/>
    </row>
    <row r="8" spans="1:33" s="20" customFormat="1" x14ac:dyDescent="0.15">
      <c r="A8" s="20" t="s">
        <v>110</v>
      </c>
      <c r="D8" s="20">
        <f>SUM(D2:D5)</f>
        <v>70</v>
      </c>
      <c r="F8" s="20">
        <f>SUM(F2:F7)</f>
        <v>2056</v>
      </c>
      <c r="G8" s="20">
        <f t="shared" ref="G8:O8" si="0">SUM(G2:G5)</f>
        <v>0</v>
      </c>
      <c r="H8" s="20">
        <f t="shared" si="0"/>
        <v>0</v>
      </c>
      <c r="I8" s="20">
        <f t="shared" si="0"/>
        <v>123</v>
      </c>
      <c r="J8" s="20">
        <f t="shared" si="0"/>
        <v>124</v>
      </c>
      <c r="K8" s="20">
        <f t="shared" si="0"/>
        <v>82</v>
      </c>
      <c r="L8" s="21"/>
      <c r="M8" s="20">
        <f t="shared" si="0"/>
        <v>40</v>
      </c>
      <c r="N8" s="20">
        <f t="shared" si="0"/>
        <v>190</v>
      </c>
      <c r="O8" s="20">
        <f t="shared" si="0"/>
        <v>492</v>
      </c>
    </row>
    <row r="9" spans="1:33" s="20" customFormat="1" x14ac:dyDescent="0.15">
      <c r="A9" s="20" t="s">
        <v>216</v>
      </c>
      <c r="D9" s="20">
        <f>SUM(D6:D7)</f>
        <v>2</v>
      </c>
      <c r="F9" s="20">
        <f>SUM(F6:F7)</f>
        <v>374</v>
      </c>
      <c r="G9" s="20">
        <f t="shared" ref="G9:O9" si="1">SUM(G6:G7)</f>
        <v>0</v>
      </c>
      <c r="H9" s="20">
        <f t="shared" si="1"/>
        <v>0</v>
      </c>
      <c r="I9" s="20">
        <f t="shared" si="1"/>
        <v>63</v>
      </c>
      <c r="J9" s="20">
        <f t="shared" si="1"/>
        <v>63</v>
      </c>
      <c r="K9" s="20">
        <f t="shared" si="1"/>
        <v>63</v>
      </c>
      <c r="L9" s="21"/>
      <c r="M9" s="20">
        <f t="shared" si="1"/>
        <v>40</v>
      </c>
      <c r="N9" s="20">
        <f t="shared" si="1"/>
        <v>0</v>
      </c>
      <c r="O9" s="20">
        <f t="shared" si="1"/>
        <v>85</v>
      </c>
    </row>
    <row r="10" spans="1:33" s="20" customFormat="1" x14ac:dyDescent="0.15">
      <c r="A10" s="20" t="s">
        <v>111</v>
      </c>
      <c r="F10" s="20">
        <f>SUM(F2:F7)</f>
        <v>2056</v>
      </c>
      <c r="G10" s="20">
        <f t="shared" ref="G10:O10" si="2">SUM(G2:G7)</f>
        <v>0</v>
      </c>
      <c r="H10" s="20">
        <f t="shared" si="2"/>
        <v>0</v>
      </c>
      <c r="I10" s="20">
        <f t="shared" si="2"/>
        <v>186</v>
      </c>
      <c r="J10" s="20">
        <f t="shared" si="2"/>
        <v>187</v>
      </c>
      <c r="K10" s="20">
        <f t="shared" si="2"/>
        <v>145</v>
      </c>
      <c r="L10" s="21"/>
      <c r="M10" s="20">
        <f t="shared" si="2"/>
        <v>80</v>
      </c>
      <c r="N10" s="20">
        <f t="shared" si="2"/>
        <v>190</v>
      </c>
      <c r="O10" s="20">
        <f t="shared" si="2"/>
        <v>577</v>
      </c>
    </row>
    <row r="13" spans="1:33" x14ac:dyDescent="0.15">
      <c r="A13" s="12" t="s">
        <v>86</v>
      </c>
      <c r="B13" s="12">
        <v>65</v>
      </c>
      <c r="C13" s="12" t="s">
        <v>210</v>
      </c>
      <c r="D13" s="12">
        <v>15</v>
      </c>
      <c r="E13" s="12" t="s">
        <v>200</v>
      </c>
      <c r="F13" s="13">
        <v>260</v>
      </c>
      <c r="G13" s="14">
        <v>0</v>
      </c>
      <c r="H13" s="15">
        <v>0</v>
      </c>
      <c r="I13" s="14">
        <v>22</v>
      </c>
      <c r="J13" s="15">
        <v>22</v>
      </c>
      <c r="K13" s="14">
        <v>22</v>
      </c>
      <c r="M13" s="16">
        <v>25</v>
      </c>
      <c r="N13" s="17">
        <v>0</v>
      </c>
      <c r="O13" s="18">
        <v>188</v>
      </c>
      <c r="P13" s="19" t="s">
        <v>61</v>
      </c>
      <c r="Q13" s="19" t="s">
        <v>138</v>
      </c>
    </row>
    <row r="14" spans="1:33" x14ac:dyDescent="0.15">
      <c r="A14" s="12" t="s">
        <v>86</v>
      </c>
      <c r="B14" s="12">
        <v>65</v>
      </c>
      <c r="C14" s="12" t="s">
        <v>117</v>
      </c>
      <c r="D14" s="12">
        <v>20</v>
      </c>
      <c r="E14" s="12" t="s">
        <v>200</v>
      </c>
      <c r="F14" s="13">
        <v>195</v>
      </c>
      <c r="G14" s="14">
        <v>0</v>
      </c>
      <c r="H14" s="15">
        <v>0</v>
      </c>
      <c r="I14" s="14">
        <v>22</v>
      </c>
      <c r="J14" s="15">
        <v>22</v>
      </c>
      <c r="K14" s="14">
        <v>22</v>
      </c>
      <c r="M14" s="16">
        <v>25</v>
      </c>
      <c r="N14" s="17">
        <v>0</v>
      </c>
      <c r="O14" s="18">
        <v>94</v>
      </c>
      <c r="Q14" s="19" t="s">
        <v>62</v>
      </c>
    </row>
    <row r="15" spans="1:33" x14ac:dyDescent="0.15">
      <c r="A15" s="12" t="s">
        <v>86</v>
      </c>
      <c r="B15" s="12">
        <v>65</v>
      </c>
      <c r="C15" s="12" t="s">
        <v>193</v>
      </c>
      <c r="D15" s="12">
        <v>25</v>
      </c>
      <c r="E15" s="12" t="s">
        <v>200</v>
      </c>
      <c r="F15" s="13">
        <v>195</v>
      </c>
      <c r="G15" s="14">
        <v>0</v>
      </c>
      <c r="H15" s="15">
        <v>0</v>
      </c>
      <c r="I15" s="14">
        <v>45</v>
      </c>
      <c r="J15" s="15">
        <v>45</v>
      </c>
      <c r="K15" s="14">
        <v>22</v>
      </c>
      <c r="M15" s="16">
        <v>25</v>
      </c>
      <c r="N15" s="17">
        <v>0</v>
      </c>
      <c r="O15" s="18">
        <v>0</v>
      </c>
      <c r="P15" s="19" t="s">
        <v>63</v>
      </c>
      <c r="Q15" s="19" t="s">
        <v>139</v>
      </c>
    </row>
    <row r="16" spans="1:33" s="20" customFormat="1" x14ac:dyDescent="0.15">
      <c r="A16" s="20" t="s">
        <v>215</v>
      </c>
      <c r="D16" s="20">
        <f>SUM(D13:D15)</f>
        <v>60</v>
      </c>
      <c r="F16" s="20">
        <f>SUM(F13:F15)</f>
        <v>650</v>
      </c>
      <c r="G16" s="20">
        <f t="shared" ref="G16:O16" si="3">SUM(G13:G15)</f>
        <v>0</v>
      </c>
      <c r="H16" s="20">
        <f t="shared" si="3"/>
        <v>0</v>
      </c>
      <c r="I16" s="20">
        <f t="shared" si="3"/>
        <v>89</v>
      </c>
      <c r="J16" s="20">
        <f t="shared" si="3"/>
        <v>89</v>
      </c>
      <c r="K16" s="20">
        <f t="shared" si="3"/>
        <v>66</v>
      </c>
      <c r="L16" s="21"/>
      <c r="M16" s="20">
        <f t="shared" si="3"/>
        <v>75</v>
      </c>
      <c r="N16" s="20">
        <f t="shared" si="3"/>
        <v>0</v>
      </c>
      <c r="O16" s="20">
        <f t="shared" si="3"/>
        <v>282</v>
      </c>
    </row>
    <row r="19" spans="1:17" x14ac:dyDescent="0.15">
      <c r="A19" s="12" t="s">
        <v>84</v>
      </c>
      <c r="B19" s="12">
        <v>58</v>
      </c>
      <c r="C19" s="12" t="s">
        <v>117</v>
      </c>
      <c r="D19" s="12">
        <v>15</v>
      </c>
      <c r="E19" s="12" t="s">
        <v>194</v>
      </c>
      <c r="F19" s="13">
        <v>178</v>
      </c>
      <c r="G19" s="14">
        <v>0</v>
      </c>
      <c r="H19" s="15">
        <v>0</v>
      </c>
      <c r="I19" s="14">
        <v>19</v>
      </c>
      <c r="J19" s="15">
        <v>19</v>
      </c>
      <c r="K19" s="14">
        <v>39</v>
      </c>
      <c r="M19" s="16">
        <v>10</v>
      </c>
      <c r="N19" s="17">
        <v>0</v>
      </c>
      <c r="O19" s="18">
        <v>0</v>
      </c>
      <c r="Q19" s="14" t="s">
        <v>179</v>
      </c>
    </row>
    <row r="20" spans="1:17" x14ac:dyDescent="0.15">
      <c r="A20" s="12" t="s">
        <v>85</v>
      </c>
      <c r="B20" s="12">
        <v>58</v>
      </c>
      <c r="C20" s="12" t="s">
        <v>193</v>
      </c>
      <c r="D20" s="12">
        <v>15</v>
      </c>
      <c r="E20" s="12" t="s">
        <v>194</v>
      </c>
      <c r="F20" s="13">
        <v>178</v>
      </c>
      <c r="G20" s="14">
        <v>0</v>
      </c>
      <c r="H20" s="15">
        <v>0</v>
      </c>
      <c r="I20" s="14">
        <v>39</v>
      </c>
      <c r="J20" s="15">
        <v>39</v>
      </c>
      <c r="K20" s="14">
        <v>19</v>
      </c>
      <c r="M20" s="16">
        <v>10</v>
      </c>
      <c r="N20" s="17">
        <v>0</v>
      </c>
      <c r="O20" s="18">
        <v>0</v>
      </c>
      <c r="P20" s="19" t="s">
        <v>38</v>
      </c>
      <c r="Q20" s="14" t="s">
        <v>179</v>
      </c>
    </row>
    <row r="21" spans="1:17" s="20" customFormat="1" x14ac:dyDescent="0.15">
      <c r="A21" s="20" t="s">
        <v>203</v>
      </c>
      <c r="D21" s="20">
        <f>SUM(D19:D20)</f>
        <v>30</v>
      </c>
      <c r="F21" s="20">
        <f>SUM(F19:F20)</f>
        <v>356</v>
      </c>
      <c r="G21" s="20">
        <f t="shared" ref="G21:O21" si="4">SUM(G19:G20)</f>
        <v>0</v>
      </c>
      <c r="H21" s="20">
        <f t="shared" si="4"/>
        <v>0</v>
      </c>
      <c r="I21" s="20">
        <f t="shared" si="4"/>
        <v>58</v>
      </c>
      <c r="J21" s="20">
        <f t="shared" si="4"/>
        <v>58</v>
      </c>
      <c r="K21" s="20">
        <f t="shared" si="4"/>
        <v>58</v>
      </c>
      <c r="L21" s="21"/>
      <c r="M21" s="20">
        <f t="shared" si="4"/>
        <v>20</v>
      </c>
      <c r="N21" s="20">
        <f t="shared" si="4"/>
        <v>0</v>
      </c>
      <c r="O21" s="20">
        <f t="shared" si="4"/>
        <v>0</v>
      </c>
    </row>
    <row r="24" spans="1:17" x14ac:dyDescent="0.15">
      <c r="A24" s="12" t="s">
        <v>48</v>
      </c>
      <c r="B24" s="12">
        <v>60</v>
      </c>
      <c r="C24" s="12" t="s">
        <v>112</v>
      </c>
      <c r="D24" s="12">
        <v>0</v>
      </c>
      <c r="F24" s="13">
        <v>603</v>
      </c>
      <c r="G24" s="14">
        <v>20</v>
      </c>
      <c r="H24" s="15">
        <v>0</v>
      </c>
      <c r="I24" s="14">
        <v>40</v>
      </c>
      <c r="J24" s="15">
        <v>40</v>
      </c>
      <c r="K24" s="14">
        <v>20</v>
      </c>
      <c r="M24" s="16">
        <v>0</v>
      </c>
      <c r="N24" s="17">
        <v>0</v>
      </c>
      <c r="O24" s="18">
        <v>0</v>
      </c>
      <c r="P24" s="36" t="s">
        <v>49</v>
      </c>
      <c r="Q24" s="14" t="s">
        <v>179</v>
      </c>
    </row>
    <row r="25" spans="1:17" x14ac:dyDescent="0.15">
      <c r="A25" s="12" t="s">
        <v>48</v>
      </c>
      <c r="B25" s="12">
        <v>60</v>
      </c>
      <c r="C25" s="12" t="s">
        <v>113</v>
      </c>
      <c r="D25" s="12">
        <v>0</v>
      </c>
      <c r="F25" s="13">
        <v>502</v>
      </c>
      <c r="G25" s="14">
        <v>0</v>
      </c>
      <c r="H25" s="15">
        <v>20</v>
      </c>
      <c r="I25" s="14">
        <v>20</v>
      </c>
      <c r="J25" s="15">
        <v>40</v>
      </c>
      <c r="K25" s="14">
        <v>20</v>
      </c>
      <c r="M25" s="16">
        <v>0</v>
      </c>
      <c r="N25" s="17">
        <v>0</v>
      </c>
      <c r="O25" s="18">
        <v>158</v>
      </c>
      <c r="P25" s="14" t="s">
        <v>128</v>
      </c>
      <c r="Q25" s="14" t="s">
        <v>179</v>
      </c>
    </row>
    <row r="26" spans="1:17" x14ac:dyDescent="0.15">
      <c r="A26" s="12" t="s">
        <v>48</v>
      </c>
      <c r="B26" s="12">
        <v>60</v>
      </c>
      <c r="C26" s="12" t="s">
        <v>115</v>
      </c>
      <c r="D26" s="12">
        <v>0</v>
      </c>
      <c r="F26" s="13">
        <v>301</v>
      </c>
      <c r="G26" s="14">
        <v>0</v>
      </c>
      <c r="H26" s="15">
        <v>0</v>
      </c>
      <c r="I26" s="14">
        <v>0</v>
      </c>
      <c r="J26" s="15">
        <v>20</v>
      </c>
      <c r="K26" s="14">
        <v>20</v>
      </c>
      <c r="M26" s="16">
        <v>0</v>
      </c>
      <c r="N26" s="17">
        <v>176</v>
      </c>
      <c r="O26" s="18">
        <v>0</v>
      </c>
      <c r="P26" s="36" t="s">
        <v>50</v>
      </c>
      <c r="Q26" s="14" t="s">
        <v>51</v>
      </c>
    </row>
    <row r="27" spans="1:17" x14ac:dyDescent="0.15">
      <c r="A27" s="12" t="s">
        <v>48</v>
      </c>
      <c r="B27" s="12">
        <v>60</v>
      </c>
      <c r="C27" s="12" t="s">
        <v>116</v>
      </c>
      <c r="D27" s="12">
        <v>0</v>
      </c>
      <c r="F27" s="13">
        <v>241</v>
      </c>
      <c r="G27" s="14">
        <v>0</v>
      </c>
      <c r="H27" s="15">
        <v>40</v>
      </c>
      <c r="I27" s="14">
        <v>40</v>
      </c>
      <c r="J27" s="15">
        <v>20</v>
      </c>
      <c r="K27" s="14">
        <v>20</v>
      </c>
      <c r="M27" s="16">
        <v>0</v>
      </c>
      <c r="N27" s="17">
        <v>0</v>
      </c>
      <c r="O27" s="18">
        <v>0</v>
      </c>
      <c r="P27" s="36" t="s">
        <v>52</v>
      </c>
      <c r="Q27" s="14" t="s">
        <v>53</v>
      </c>
    </row>
    <row r="28" spans="1:17" x14ac:dyDescent="0.15">
      <c r="A28" s="12" t="s">
        <v>48</v>
      </c>
      <c r="B28" s="12">
        <v>60</v>
      </c>
      <c r="C28" s="12" t="s">
        <v>117</v>
      </c>
      <c r="D28" s="12">
        <v>0</v>
      </c>
      <c r="F28" s="13">
        <v>181</v>
      </c>
      <c r="G28" s="14">
        <v>0</v>
      </c>
      <c r="H28" s="15">
        <v>0</v>
      </c>
      <c r="I28" s="14">
        <v>0</v>
      </c>
      <c r="J28" s="15">
        <v>20</v>
      </c>
      <c r="K28" s="14">
        <v>40</v>
      </c>
      <c r="M28" s="16">
        <v>0</v>
      </c>
      <c r="N28" s="17">
        <v>0</v>
      </c>
      <c r="O28" s="18">
        <v>158</v>
      </c>
      <c r="P28" s="19" t="s">
        <v>54</v>
      </c>
      <c r="Q28" s="14" t="s">
        <v>179</v>
      </c>
    </row>
    <row r="29" spans="1:17" x14ac:dyDescent="0.15">
      <c r="A29" s="12" t="s">
        <v>48</v>
      </c>
      <c r="B29" s="12">
        <v>60</v>
      </c>
      <c r="C29" s="12" t="s">
        <v>193</v>
      </c>
      <c r="D29" s="12">
        <v>0</v>
      </c>
      <c r="F29" s="13">
        <v>181</v>
      </c>
      <c r="G29" s="14">
        <v>0</v>
      </c>
      <c r="H29" s="15">
        <v>0</v>
      </c>
      <c r="I29" s="14">
        <v>0</v>
      </c>
      <c r="J29" s="15">
        <v>40</v>
      </c>
      <c r="K29" s="14">
        <v>20</v>
      </c>
      <c r="M29" s="16">
        <v>0</v>
      </c>
      <c r="N29" s="17">
        <v>176</v>
      </c>
      <c r="O29" s="18">
        <v>0</v>
      </c>
      <c r="P29" s="19" t="s">
        <v>54</v>
      </c>
      <c r="Q29" s="14" t="s">
        <v>132</v>
      </c>
    </row>
    <row r="30" spans="1:17" s="20" customFormat="1" x14ac:dyDescent="0.15">
      <c r="A30" s="20" t="s">
        <v>184</v>
      </c>
      <c r="F30" s="20">
        <f>SUM(F24:F29)</f>
        <v>2009</v>
      </c>
      <c r="G30" s="20">
        <f t="shared" ref="G30:O30" si="5">SUM(G24:G29)</f>
        <v>20</v>
      </c>
      <c r="H30" s="20">
        <f t="shared" si="5"/>
        <v>60</v>
      </c>
      <c r="I30" s="20">
        <f t="shared" si="5"/>
        <v>100</v>
      </c>
      <c r="J30" s="20">
        <f t="shared" si="5"/>
        <v>180</v>
      </c>
      <c r="K30" s="20">
        <f t="shared" si="5"/>
        <v>140</v>
      </c>
      <c r="L30" s="21"/>
      <c r="M30" s="20">
        <f t="shared" si="5"/>
        <v>0</v>
      </c>
      <c r="N30" s="20">
        <f t="shared" si="5"/>
        <v>352</v>
      </c>
      <c r="O30" s="20">
        <f t="shared" si="5"/>
        <v>316</v>
      </c>
    </row>
    <row r="32" spans="1:17" x14ac:dyDescent="0.15">
      <c r="A32" s="12" t="s">
        <v>55</v>
      </c>
      <c r="B32" s="12">
        <v>59</v>
      </c>
      <c r="C32" s="12" t="s">
        <v>112</v>
      </c>
      <c r="D32" s="12">
        <v>25</v>
      </c>
      <c r="E32" s="12" t="s">
        <v>194</v>
      </c>
      <c r="F32" s="13">
        <v>612</v>
      </c>
      <c r="G32" s="14">
        <v>0</v>
      </c>
      <c r="H32" s="15">
        <v>0</v>
      </c>
      <c r="I32" s="14">
        <v>41</v>
      </c>
      <c r="J32" s="15">
        <v>41</v>
      </c>
      <c r="K32" s="14">
        <v>20</v>
      </c>
      <c r="L32" s="15">
        <v>0</v>
      </c>
      <c r="M32" s="16">
        <v>10</v>
      </c>
      <c r="N32" s="17">
        <v>0</v>
      </c>
      <c r="O32" s="18">
        <v>164</v>
      </c>
      <c r="P32" s="19" t="s">
        <v>56</v>
      </c>
      <c r="Q32" s="19" t="s">
        <v>76</v>
      </c>
    </row>
    <row r="33" spans="1:17" x14ac:dyDescent="0.15">
      <c r="A33" s="12" t="s">
        <v>55</v>
      </c>
      <c r="B33" s="12">
        <v>60</v>
      </c>
      <c r="C33" s="12" t="s">
        <v>113</v>
      </c>
      <c r="D33" s="12">
        <v>25</v>
      </c>
      <c r="E33" s="12" t="s">
        <v>194</v>
      </c>
      <c r="F33" s="13">
        <v>518</v>
      </c>
      <c r="G33" s="14">
        <v>0</v>
      </c>
      <c r="H33" s="15">
        <v>0</v>
      </c>
      <c r="I33" s="14">
        <v>21</v>
      </c>
      <c r="J33" s="15">
        <v>42</v>
      </c>
      <c r="K33" s="14">
        <v>21</v>
      </c>
      <c r="L33" s="15">
        <v>0</v>
      </c>
      <c r="M33" s="16">
        <v>10</v>
      </c>
      <c r="N33" s="17">
        <v>0</v>
      </c>
      <c r="O33" s="18">
        <v>170</v>
      </c>
      <c r="P33" s="19" t="s">
        <v>125</v>
      </c>
      <c r="Q33" s="19" t="s">
        <v>121</v>
      </c>
    </row>
    <row r="34" spans="1:17" x14ac:dyDescent="0.15">
      <c r="A34" s="12" t="s">
        <v>55</v>
      </c>
      <c r="B34" s="12">
        <v>60</v>
      </c>
      <c r="C34" s="12" t="s">
        <v>115</v>
      </c>
      <c r="D34" s="12">
        <v>10</v>
      </c>
      <c r="E34" s="12" t="s">
        <v>194</v>
      </c>
      <c r="F34" s="13">
        <v>311</v>
      </c>
      <c r="G34" s="14">
        <v>0</v>
      </c>
      <c r="H34" s="15">
        <v>0</v>
      </c>
      <c r="I34" s="14">
        <v>21</v>
      </c>
      <c r="J34" s="15">
        <v>21</v>
      </c>
      <c r="K34" s="14">
        <v>21</v>
      </c>
      <c r="L34" s="15">
        <v>0</v>
      </c>
      <c r="M34" s="16">
        <v>10</v>
      </c>
      <c r="N34" s="17">
        <v>190</v>
      </c>
      <c r="O34" s="18">
        <v>0</v>
      </c>
      <c r="P34" s="19" t="s">
        <v>59</v>
      </c>
      <c r="Q34" s="14" t="s">
        <v>145</v>
      </c>
    </row>
    <row r="35" spans="1:17" x14ac:dyDescent="0.15">
      <c r="A35" s="12" t="s">
        <v>86</v>
      </c>
      <c r="B35" s="12">
        <v>65</v>
      </c>
      <c r="C35" s="12" t="s">
        <v>210</v>
      </c>
      <c r="D35" s="12">
        <v>15</v>
      </c>
      <c r="E35" s="12" t="s">
        <v>200</v>
      </c>
      <c r="F35" s="13">
        <v>260</v>
      </c>
      <c r="G35" s="14">
        <v>0</v>
      </c>
      <c r="H35" s="15">
        <v>0</v>
      </c>
      <c r="I35" s="14">
        <v>22</v>
      </c>
      <c r="J35" s="15">
        <v>22</v>
      </c>
      <c r="K35" s="14">
        <v>22</v>
      </c>
      <c r="M35" s="16">
        <v>25</v>
      </c>
      <c r="N35" s="17">
        <v>0</v>
      </c>
      <c r="O35" s="18">
        <v>188</v>
      </c>
      <c r="P35" s="19" t="s">
        <v>61</v>
      </c>
      <c r="Q35" s="19" t="s">
        <v>138</v>
      </c>
    </row>
    <row r="36" spans="1:17" x14ac:dyDescent="0.15">
      <c r="A36" s="12" t="s">
        <v>86</v>
      </c>
      <c r="B36" s="12">
        <v>65</v>
      </c>
      <c r="C36" s="12" t="s">
        <v>117</v>
      </c>
      <c r="D36" s="12">
        <v>20</v>
      </c>
      <c r="E36" s="12" t="s">
        <v>200</v>
      </c>
      <c r="F36" s="13">
        <v>195</v>
      </c>
      <c r="G36" s="14">
        <v>0</v>
      </c>
      <c r="H36" s="15">
        <v>0</v>
      </c>
      <c r="I36" s="14">
        <v>22</v>
      </c>
      <c r="J36" s="15">
        <v>22</v>
      </c>
      <c r="K36" s="14">
        <v>22</v>
      </c>
      <c r="M36" s="16">
        <v>25</v>
      </c>
      <c r="N36" s="17">
        <v>0</v>
      </c>
      <c r="O36" s="18">
        <v>94</v>
      </c>
      <c r="Q36" s="19" t="s">
        <v>62</v>
      </c>
    </row>
    <row r="37" spans="1:17" x14ac:dyDescent="0.15">
      <c r="A37" s="12" t="s">
        <v>86</v>
      </c>
      <c r="B37" s="12">
        <v>65</v>
      </c>
      <c r="C37" s="12" t="s">
        <v>193</v>
      </c>
      <c r="D37" s="12">
        <v>25</v>
      </c>
      <c r="E37" s="12" t="s">
        <v>200</v>
      </c>
      <c r="F37" s="13">
        <v>195</v>
      </c>
      <c r="G37" s="14">
        <v>0</v>
      </c>
      <c r="H37" s="15">
        <v>0</v>
      </c>
      <c r="I37" s="14">
        <v>45</v>
      </c>
      <c r="J37" s="15">
        <v>45</v>
      </c>
      <c r="K37" s="14">
        <v>22</v>
      </c>
      <c r="M37" s="16">
        <v>25</v>
      </c>
      <c r="N37" s="17">
        <v>0</v>
      </c>
      <c r="O37" s="18">
        <v>0</v>
      </c>
      <c r="P37" s="19" t="s">
        <v>63</v>
      </c>
      <c r="Q37" s="19" t="s">
        <v>139</v>
      </c>
    </row>
    <row r="38" spans="1:17" s="20" customFormat="1" x14ac:dyDescent="0.15">
      <c r="A38" s="20" t="s">
        <v>187</v>
      </c>
      <c r="F38" s="20">
        <f t="shared" ref="F38:K38" si="6">SUM(F32:F37)</f>
        <v>2091</v>
      </c>
      <c r="G38" s="20">
        <f t="shared" si="6"/>
        <v>0</v>
      </c>
      <c r="H38" s="20">
        <f t="shared" si="6"/>
        <v>0</v>
      </c>
      <c r="I38" s="20">
        <f t="shared" si="6"/>
        <v>172</v>
      </c>
      <c r="J38" s="20">
        <f t="shared" si="6"/>
        <v>193</v>
      </c>
      <c r="K38" s="20">
        <f t="shared" si="6"/>
        <v>128</v>
      </c>
      <c r="L38" s="21"/>
      <c r="M38" s="20">
        <f>SUM(M32:M37)</f>
        <v>105</v>
      </c>
      <c r="N38" s="20">
        <f>SUM(N32:N37)</f>
        <v>190</v>
      </c>
      <c r="O38" s="20">
        <f>SUM(O32:O37)</f>
        <v>616</v>
      </c>
    </row>
    <row r="40" spans="1:17" s="20" customFormat="1" x14ac:dyDescent="0.15">
      <c r="A40" s="20" t="s">
        <v>192</v>
      </c>
      <c r="G40" s="23"/>
      <c r="H40" s="24"/>
      <c r="I40" s="23"/>
      <c r="J40" s="24"/>
      <c r="K40" s="23"/>
      <c r="L40" s="25"/>
      <c r="M40" s="26"/>
      <c r="N40" s="27"/>
      <c r="O40" s="28"/>
      <c r="P40" s="23"/>
      <c r="Q40" s="23"/>
    </row>
    <row r="41" spans="1:17" s="20" customFormat="1" x14ac:dyDescent="0.15">
      <c r="A41" s="20" t="s">
        <v>188</v>
      </c>
      <c r="F41" s="20">
        <f t="shared" ref="F41:K41" si="7">F38-F30</f>
        <v>82</v>
      </c>
      <c r="G41" s="20">
        <f t="shared" si="7"/>
        <v>-20</v>
      </c>
      <c r="H41" s="20">
        <f t="shared" si="7"/>
        <v>-60</v>
      </c>
      <c r="I41" s="20">
        <f t="shared" si="7"/>
        <v>72</v>
      </c>
      <c r="J41" s="20">
        <f t="shared" si="7"/>
        <v>13</v>
      </c>
      <c r="K41" s="20">
        <f t="shared" si="7"/>
        <v>-12</v>
      </c>
      <c r="L41" s="21"/>
      <c r="M41" s="20">
        <f>M38-M30</f>
        <v>105</v>
      </c>
      <c r="N41" s="20">
        <f>N38-N30</f>
        <v>-162</v>
      </c>
      <c r="O41" s="20">
        <f>O38-O30</f>
        <v>300</v>
      </c>
      <c r="P41" s="20" t="s">
        <v>129</v>
      </c>
      <c r="Q41" s="20" t="s">
        <v>130</v>
      </c>
    </row>
    <row r="42" spans="1:17" s="13" customFormat="1" x14ac:dyDescent="0.15">
      <c r="L42" s="37"/>
      <c r="P42" s="13" t="s">
        <v>130</v>
      </c>
    </row>
    <row r="43" spans="1:17" x14ac:dyDescent="0.15">
      <c r="C43" s="29"/>
      <c r="M43" s="20" t="s">
        <v>36</v>
      </c>
      <c r="N43" s="13"/>
      <c r="O43" s="20"/>
      <c r="P43" s="20"/>
      <c r="Q43" s="20"/>
    </row>
    <row r="44" spans="1:17" x14ac:dyDescent="0.15">
      <c r="C44" s="29"/>
      <c r="M44" s="20" t="s">
        <v>37</v>
      </c>
      <c r="N44" s="13"/>
      <c r="O44" s="20"/>
      <c r="P44" s="20"/>
      <c r="Q44" s="20"/>
    </row>
    <row r="45" spans="1:17" x14ac:dyDescent="0.15">
      <c r="M45" s="20" t="s">
        <v>35</v>
      </c>
      <c r="N45" s="13"/>
      <c r="O45" s="13"/>
      <c r="P45" s="13"/>
      <c r="Q45" s="13"/>
    </row>
    <row r="46" spans="1:17" s="20" customFormat="1" x14ac:dyDescent="0.15">
      <c r="A46" s="13"/>
      <c r="G46" s="14"/>
      <c r="H46" s="15"/>
      <c r="I46" s="14"/>
      <c r="J46" s="15"/>
      <c r="K46" s="14"/>
      <c r="L46" s="22"/>
      <c r="M46" s="16"/>
      <c r="N46" s="17"/>
      <c r="O46" s="18"/>
      <c r="P46" s="57"/>
      <c r="Q46" s="14"/>
    </row>
    <row r="47" spans="1:17" s="20" customFormat="1" x14ac:dyDescent="0.15">
      <c r="A47" s="48" t="s">
        <v>248</v>
      </c>
      <c r="G47" s="14"/>
      <c r="H47" s="15"/>
      <c r="I47" s="14"/>
      <c r="J47" s="15"/>
      <c r="K47" s="14"/>
      <c r="L47" s="22"/>
      <c r="M47" s="16"/>
      <c r="N47" s="17"/>
      <c r="O47" s="18"/>
      <c r="P47" s="39"/>
      <c r="Q47" s="14"/>
    </row>
    <row r="48" spans="1:17" s="20" customFormat="1" x14ac:dyDescent="0.15">
      <c r="A48" s="35" t="s">
        <v>239</v>
      </c>
      <c r="B48" s="47">
        <v>55</v>
      </c>
      <c r="C48" s="12" t="s">
        <v>112</v>
      </c>
      <c r="D48" s="31" t="s">
        <v>235</v>
      </c>
      <c r="E48" s="31" t="s">
        <v>225</v>
      </c>
      <c r="F48" s="13">
        <v>564</v>
      </c>
      <c r="G48" s="14"/>
      <c r="H48" s="15"/>
      <c r="I48" s="14">
        <v>29</v>
      </c>
      <c r="J48" s="15">
        <v>22</v>
      </c>
      <c r="K48" s="14">
        <v>18</v>
      </c>
      <c r="L48" s="22"/>
      <c r="M48" s="16">
        <v>10</v>
      </c>
      <c r="N48" s="51"/>
      <c r="O48" s="18">
        <v>67</v>
      </c>
      <c r="P48" s="39" t="s">
        <v>240</v>
      </c>
      <c r="Q48" s="19" t="s">
        <v>241</v>
      </c>
    </row>
    <row r="49" spans="1:17" s="20" customFormat="1" x14ac:dyDescent="0.15">
      <c r="A49" s="35" t="s">
        <v>239</v>
      </c>
      <c r="B49" s="47">
        <v>55</v>
      </c>
      <c r="C49" s="12" t="s">
        <v>113</v>
      </c>
      <c r="D49" s="31" t="s">
        <v>235</v>
      </c>
      <c r="E49" s="31" t="s">
        <v>225</v>
      </c>
      <c r="F49" s="13">
        <v>470</v>
      </c>
      <c r="G49" s="14"/>
      <c r="H49" s="15"/>
      <c r="I49" s="14">
        <v>18</v>
      </c>
      <c r="J49" s="15">
        <v>37</v>
      </c>
      <c r="K49" s="14">
        <v>14</v>
      </c>
      <c r="L49" s="22"/>
      <c r="M49" s="16">
        <v>10</v>
      </c>
      <c r="N49" s="17"/>
      <c r="O49" s="18">
        <v>27</v>
      </c>
      <c r="P49" s="40"/>
      <c r="Q49" s="19" t="s">
        <v>242</v>
      </c>
    </row>
    <row r="50" spans="1:17" s="20" customFormat="1" x14ac:dyDescent="0.15">
      <c r="A50" s="35" t="s">
        <v>239</v>
      </c>
      <c r="B50" s="47">
        <v>55</v>
      </c>
      <c r="C50" s="12" t="s">
        <v>115</v>
      </c>
      <c r="D50" s="31" t="s">
        <v>235</v>
      </c>
      <c r="E50" s="31" t="s">
        <v>225</v>
      </c>
      <c r="F50" s="13">
        <v>282</v>
      </c>
      <c r="G50" s="14"/>
      <c r="H50" s="15"/>
      <c r="I50" s="14"/>
      <c r="J50" s="49">
        <v>18</v>
      </c>
      <c r="K50" s="14">
        <v>18</v>
      </c>
      <c r="L50" s="22"/>
      <c r="M50" s="16">
        <v>10</v>
      </c>
      <c r="N50" s="17">
        <v>74</v>
      </c>
      <c r="O50" s="18"/>
      <c r="P50" s="39" t="s">
        <v>247</v>
      </c>
      <c r="Q50" s="19" t="s">
        <v>243</v>
      </c>
    </row>
    <row r="51" spans="1:17" s="20" customFormat="1" x14ac:dyDescent="0.15">
      <c r="A51" s="35" t="s">
        <v>239</v>
      </c>
      <c r="B51" s="47">
        <v>55</v>
      </c>
      <c r="C51" s="12" t="s">
        <v>116</v>
      </c>
      <c r="D51" s="31" t="s">
        <v>235</v>
      </c>
      <c r="E51" s="31" t="s">
        <v>225</v>
      </c>
      <c r="F51" s="13">
        <v>226</v>
      </c>
      <c r="G51" s="14"/>
      <c r="H51" s="15"/>
      <c r="I51" s="14">
        <v>29</v>
      </c>
      <c r="J51" s="15">
        <v>14</v>
      </c>
      <c r="K51" s="14">
        <v>18</v>
      </c>
      <c r="L51" s="22"/>
      <c r="M51" s="55">
        <v>10</v>
      </c>
      <c r="N51" s="17"/>
      <c r="O51" s="53">
        <v>53</v>
      </c>
      <c r="P51" s="40"/>
      <c r="Q51" s="19" t="s">
        <v>244</v>
      </c>
    </row>
    <row r="52" spans="1:17" s="20" customFormat="1" x14ac:dyDescent="0.15">
      <c r="A52" s="35" t="s">
        <v>239</v>
      </c>
      <c r="B52" s="47">
        <v>55</v>
      </c>
      <c r="C52" s="12" t="s">
        <v>117</v>
      </c>
      <c r="D52" s="31" t="s">
        <v>235</v>
      </c>
      <c r="E52" s="31" t="s">
        <v>225</v>
      </c>
      <c r="F52" s="13">
        <v>169</v>
      </c>
      <c r="G52" s="14"/>
      <c r="H52" s="15"/>
      <c r="I52" s="14">
        <v>18</v>
      </c>
      <c r="J52" s="15">
        <v>18</v>
      </c>
      <c r="K52" s="14">
        <v>18</v>
      </c>
      <c r="L52" s="22"/>
      <c r="M52" s="16">
        <v>10</v>
      </c>
      <c r="N52" s="17"/>
      <c r="O52" s="18">
        <v>80</v>
      </c>
      <c r="P52" s="39"/>
      <c r="Q52" s="19" t="s">
        <v>245</v>
      </c>
    </row>
    <row r="53" spans="1:17" s="20" customFormat="1" x14ac:dyDescent="0.15">
      <c r="A53" s="35" t="s">
        <v>239</v>
      </c>
      <c r="B53" s="47">
        <v>55</v>
      </c>
      <c r="C53" s="12" t="s">
        <v>193</v>
      </c>
      <c r="D53" s="31" t="s">
        <v>235</v>
      </c>
      <c r="E53" s="31" t="s">
        <v>225</v>
      </c>
      <c r="F53" s="13">
        <v>169</v>
      </c>
      <c r="G53" s="14"/>
      <c r="H53" s="15"/>
      <c r="I53" s="14">
        <v>29</v>
      </c>
      <c r="J53" s="15"/>
      <c r="K53" s="14">
        <v>14</v>
      </c>
      <c r="L53" s="22"/>
      <c r="M53" s="16">
        <v>10</v>
      </c>
      <c r="N53" s="51">
        <v>59</v>
      </c>
      <c r="O53" s="18"/>
      <c r="P53" s="39" t="s">
        <v>240</v>
      </c>
      <c r="Q53" s="46" t="s">
        <v>246</v>
      </c>
    </row>
    <row r="54" spans="1:17" s="20" customFormat="1" x14ac:dyDescent="0.15">
      <c r="A54" s="13"/>
      <c r="F54" s="20">
        <f>SUM(F48:F53)</f>
        <v>1880</v>
      </c>
      <c r="G54" s="20">
        <f t="shared" ref="G54:K54" si="8">SUM(G48:G53)</f>
        <v>0</v>
      </c>
      <c r="H54" s="20">
        <f t="shared" si="8"/>
        <v>0</v>
      </c>
      <c r="I54" s="20">
        <f t="shared" si="8"/>
        <v>123</v>
      </c>
      <c r="J54" s="20">
        <f t="shared" si="8"/>
        <v>109</v>
      </c>
      <c r="K54" s="20">
        <f t="shared" si="8"/>
        <v>100</v>
      </c>
      <c r="L54" s="21"/>
      <c r="M54" s="20">
        <f t="shared" ref="M54:O54" si="9">SUM(M48:M53)</f>
        <v>60</v>
      </c>
      <c r="N54" s="20">
        <f t="shared" si="9"/>
        <v>133</v>
      </c>
      <c r="O54" s="20">
        <f t="shared" si="9"/>
        <v>227</v>
      </c>
      <c r="P54" s="40"/>
      <c r="Q54" s="14"/>
    </row>
    <row r="55" spans="1:17" s="20" customFormat="1" x14ac:dyDescent="0.15">
      <c r="A55" s="13"/>
      <c r="F55" s="13"/>
      <c r="G55" s="14"/>
      <c r="H55" s="15"/>
      <c r="I55" s="14">
        <f>18+18</f>
        <v>36</v>
      </c>
      <c r="J55" s="15">
        <f>7+37</f>
        <v>44</v>
      </c>
      <c r="K55" s="14">
        <f>37+18</f>
        <v>55</v>
      </c>
      <c r="L55" s="22"/>
      <c r="M55" s="16"/>
      <c r="N55" s="17"/>
      <c r="O55" s="18">
        <v>134</v>
      </c>
      <c r="P55" s="40" t="s">
        <v>233</v>
      </c>
      <c r="Q55" s="14"/>
    </row>
    <row r="56" spans="1:17" s="20" customFormat="1" x14ac:dyDescent="0.15">
      <c r="A56" s="13"/>
      <c r="F56" s="13"/>
      <c r="G56" s="33">
        <f>SUM(G54:G55)</f>
        <v>0</v>
      </c>
      <c r="H56" s="33">
        <f t="shared" ref="H56:O56" si="10">SUM(H54:H55)</f>
        <v>0</v>
      </c>
      <c r="I56" s="33">
        <f t="shared" si="10"/>
        <v>159</v>
      </c>
      <c r="J56" s="33">
        <f t="shared" si="10"/>
        <v>153</v>
      </c>
      <c r="K56" s="33">
        <f t="shared" si="10"/>
        <v>155</v>
      </c>
      <c r="L56" s="33">
        <f t="shared" si="10"/>
        <v>0</v>
      </c>
      <c r="M56" s="33">
        <f t="shared" si="10"/>
        <v>60</v>
      </c>
      <c r="N56" s="33">
        <f t="shared" si="10"/>
        <v>133</v>
      </c>
      <c r="O56" s="33">
        <f t="shared" si="10"/>
        <v>361</v>
      </c>
      <c r="P56" s="42" t="s">
        <v>257</v>
      </c>
      <c r="Q56" s="14"/>
    </row>
    <row r="57" spans="1:17" s="20" customFormat="1" x14ac:dyDescent="0.15">
      <c r="A57" s="13"/>
      <c r="F57" s="13"/>
      <c r="G57" s="33"/>
      <c r="H57" s="33"/>
      <c r="I57" s="33"/>
      <c r="J57" s="33"/>
      <c r="K57" s="33"/>
      <c r="L57" s="33"/>
      <c r="M57" s="33"/>
      <c r="N57" s="33"/>
      <c r="O57" s="33"/>
      <c r="P57" s="40" t="s">
        <v>258</v>
      </c>
      <c r="Q57" s="14"/>
    </row>
    <row r="58" spans="1:17" s="20" customFormat="1" x14ac:dyDescent="0.15">
      <c r="A58" s="13"/>
      <c r="F58" s="13"/>
      <c r="G58" s="33"/>
      <c r="H58" s="33"/>
      <c r="I58" s="33"/>
      <c r="J58" s="33"/>
      <c r="K58" s="33"/>
      <c r="L58" s="33"/>
      <c r="M58" s="33"/>
      <c r="N58" s="33"/>
      <c r="O58" s="33"/>
      <c r="P58" s="58" t="s">
        <v>249</v>
      </c>
      <c r="Q58" s="44"/>
    </row>
    <row r="63" spans="1:17" s="20" customFormat="1" x14ac:dyDescent="0.15">
      <c r="A63" s="62" t="s">
        <v>238</v>
      </c>
      <c r="B63" s="64">
        <v>65</v>
      </c>
      <c r="C63" s="31" t="s">
        <v>112</v>
      </c>
      <c r="D63" s="31" t="s">
        <v>235</v>
      </c>
      <c r="E63" s="31" t="s">
        <v>225</v>
      </c>
      <c r="F63" s="13">
        <v>687</v>
      </c>
      <c r="G63" s="14"/>
      <c r="H63" s="15"/>
      <c r="I63" s="14">
        <v>36</v>
      </c>
      <c r="J63" s="15">
        <v>27</v>
      </c>
      <c r="K63" s="14">
        <v>22</v>
      </c>
      <c r="L63" s="22"/>
      <c r="M63" s="16">
        <v>25</v>
      </c>
      <c r="N63" s="17"/>
      <c r="O63" s="18">
        <v>94</v>
      </c>
      <c r="P63" s="40"/>
      <c r="Q63" s="19" t="s">
        <v>251</v>
      </c>
    </row>
    <row r="64" spans="1:17" s="20" customFormat="1" x14ac:dyDescent="0.15">
      <c r="A64" s="62" t="s">
        <v>238</v>
      </c>
      <c r="B64" s="64">
        <v>65</v>
      </c>
      <c r="C64" s="31" t="s">
        <v>113</v>
      </c>
      <c r="D64" s="31" t="s">
        <v>235</v>
      </c>
      <c r="E64" s="31" t="s">
        <v>225</v>
      </c>
      <c r="F64" s="13">
        <v>573</v>
      </c>
      <c r="G64" s="14"/>
      <c r="H64" s="15"/>
      <c r="I64" s="14">
        <v>22</v>
      </c>
      <c r="J64" s="15">
        <v>45</v>
      </c>
      <c r="K64" s="14">
        <v>18</v>
      </c>
      <c r="L64" s="22"/>
      <c r="M64" s="16">
        <v>25</v>
      </c>
      <c r="N64" s="17"/>
      <c r="O64" s="18">
        <v>38</v>
      </c>
      <c r="P64" s="40"/>
      <c r="Q64" s="19" t="s">
        <v>252</v>
      </c>
    </row>
    <row r="65" spans="1:17" s="20" customFormat="1" x14ac:dyDescent="0.15">
      <c r="A65" s="62" t="s">
        <v>238</v>
      </c>
      <c r="B65" s="64">
        <v>65</v>
      </c>
      <c r="C65" s="31" t="s">
        <v>115</v>
      </c>
      <c r="D65" s="31" t="s">
        <v>235</v>
      </c>
      <c r="E65" s="31" t="s">
        <v>225</v>
      </c>
      <c r="F65" s="13">
        <v>344</v>
      </c>
      <c r="G65" s="14"/>
      <c r="H65" s="15"/>
      <c r="I65" s="14"/>
      <c r="J65" s="15">
        <v>22</v>
      </c>
      <c r="K65" s="14">
        <v>22</v>
      </c>
      <c r="L65" s="22"/>
      <c r="M65" s="16">
        <v>25</v>
      </c>
      <c r="N65" s="17">
        <v>105</v>
      </c>
      <c r="O65" s="18"/>
      <c r="P65" s="39" t="s">
        <v>247</v>
      </c>
      <c r="Q65" s="19" t="s">
        <v>253</v>
      </c>
    </row>
    <row r="66" spans="1:17" s="20" customFormat="1" x14ac:dyDescent="0.15">
      <c r="A66" s="62" t="s">
        <v>238</v>
      </c>
      <c r="B66" s="64">
        <v>65</v>
      </c>
      <c r="C66" s="31" t="s">
        <v>116</v>
      </c>
      <c r="D66" s="31" t="s">
        <v>235</v>
      </c>
      <c r="E66" s="31" t="s">
        <v>225</v>
      </c>
      <c r="F66" s="13">
        <v>275</v>
      </c>
      <c r="G66" s="14"/>
      <c r="H66" s="15"/>
      <c r="I66" s="14">
        <v>36</v>
      </c>
      <c r="J66" s="15">
        <v>18</v>
      </c>
      <c r="K66" s="14">
        <v>22</v>
      </c>
      <c r="L66" s="22"/>
      <c r="M66" s="16">
        <v>25</v>
      </c>
      <c r="N66" s="17"/>
      <c r="O66" s="18">
        <v>75</v>
      </c>
      <c r="P66" s="40"/>
      <c r="Q66" s="19" t="s">
        <v>254</v>
      </c>
    </row>
    <row r="67" spans="1:17" s="20" customFormat="1" x14ac:dyDescent="0.15">
      <c r="A67" s="62" t="s">
        <v>238</v>
      </c>
      <c r="B67" s="64">
        <v>65</v>
      </c>
      <c r="C67" s="31" t="s">
        <v>117</v>
      </c>
      <c r="D67" s="31" t="s">
        <v>235</v>
      </c>
      <c r="E67" s="31" t="s">
        <v>225</v>
      </c>
      <c r="F67" s="13">
        <v>206</v>
      </c>
      <c r="G67" s="14"/>
      <c r="H67" s="15"/>
      <c r="I67" s="14">
        <v>22</v>
      </c>
      <c r="J67" s="49">
        <v>22</v>
      </c>
      <c r="K67" s="14">
        <v>22</v>
      </c>
      <c r="L67" s="22"/>
      <c r="M67" s="16">
        <v>25</v>
      </c>
      <c r="N67" s="17"/>
      <c r="O67" s="18">
        <v>112</v>
      </c>
      <c r="P67" s="39"/>
      <c r="Q67" s="19" t="s">
        <v>255</v>
      </c>
    </row>
    <row r="68" spans="1:17" s="20" customFormat="1" x14ac:dyDescent="0.15">
      <c r="A68" s="62" t="s">
        <v>238</v>
      </c>
      <c r="B68" s="64">
        <v>65</v>
      </c>
      <c r="C68" s="31" t="s">
        <v>193</v>
      </c>
      <c r="D68" s="31" t="s">
        <v>235</v>
      </c>
      <c r="E68" s="31" t="s">
        <v>225</v>
      </c>
      <c r="F68" s="13">
        <v>206</v>
      </c>
      <c r="G68" s="14"/>
      <c r="H68" s="15"/>
      <c r="I68" s="14">
        <v>36</v>
      </c>
      <c r="J68" s="15"/>
      <c r="K68" s="14">
        <v>18</v>
      </c>
      <c r="L68" s="22"/>
      <c r="M68" s="16">
        <v>25</v>
      </c>
      <c r="N68" s="17">
        <v>84</v>
      </c>
      <c r="O68" s="18"/>
      <c r="P68" s="39" t="s">
        <v>250</v>
      </c>
      <c r="Q68" s="46" t="s">
        <v>256</v>
      </c>
    </row>
    <row r="69" spans="1:17" s="20" customFormat="1" x14ac:dyDescent="0.15">
      <c r="A69" s="13"/>
      <c r="F69" s="20">
        <f>SUM(F63:F68)</f>
        <v>2291</v>
      </c>
      <c r="G69" s="20">
        <f t="shared" ref="G69:K69" si="11">SUM(G63:G68)</f>
        <v>0</v>
      </c>
      <c r="H69" s="20">
        <f t="shared" si="11"/>
        <v>0</v>
      </c>
      <c r="I69" s="20">
        <f t="shared" si="11"/>
        <v>152</v>
      </c>
      <c r="J69" s="20">
        <f t="shared" si="11"/>
        <v>134</v>
      </c>
      <c r="K69" s="20">
        <f t="shared" si="11"/>
        <v>124</v>
      </c>
      <c r="L69" s="21"/>
      <c r="M69" s="20">
        <f t="shared" ref="M69:O69" si="12">SUM(M63:M68)</f>
        <v>150</v>
      </c>
      <c r="N69" s="20">
        <f t="shared" si="12"/>
        <v>189</v>
      </c>
      <c r="O69" s="20">
        <f t="shared" si="12"/>
        <v>319</v>
      </c>
      <c r="P69" s="40"/>
      <c r="Q69" s="14"/>
    </row>
    <row r="70" spans="1:17" s="20" customFormat="1" x14ac:dyDescent="0.15">
      <c r="A70" s="13"/>
      <c r="F70" s="13"/>
      <c r="G70" s="14"/>
      <c r="H70" s="15"/>
      <c r="I70" s="14">
        <f>22+22</f>
        <v>44</v>
      </c>
      <c r="J70" s="15">
        <f>9+45</f>
        <v>54</v>
      </c>
      <c r="K70" s="14">
        <f>9+45+45</f>
        <v>99</v>
      </c>
      <c r="L70" s="22"/>
      <c r="M70" s="16"/>
      <c r="N70" s="17"/>
      <c r="O70" s="18">
        <v>188</v>
      </c>
      <c r="P70" s="40" t="s">
        <v>233</v>
      </c>
      <c r="Q70" s="14"/>
    </row>
    <row r="71" spans="1:17" s="20" customFormat="1" x14ac:dyDescent="0.15">
      <c r="A71" s="13"/>
      <c r="F71" s="13"/>
      <c r="G71" s="33">
        <f>SUM(G69:G70)</f>
        <v>0</v>
      </c>
      <c r="H71" s="33">
        <f t="shared" ref="H71:O71" si="13">SUM(H69:H70)</f>
        <v>0</v>
      </c>
      <c r="I71" s="33">
        <f t="shared" si="13"/>
        <v>196</v>
      </c>
      <c r="J71" s="33">
        <f t="shared" si="13"/>
        <v>188</v>
      </c>
      <c r="K71" s="33">
        <f t="shared" si="13"/>
        <v>223</v>
      </c>
      <c r="L71" s="33">
        <f t="shared" si="13"/>
        <v>0</v>
      </c>
      <c r="M71" s="33">
        <f t="shared" si="13"/>
        <v>150</v>
      </c>
      <c r="N71" s="33">
        <f t="shared" si="13"/>
        <v>189</v>
      </c>
      <c r="O71" s="33">
        <f t="shared" si="13"/>
        <v>507</v>
      </c>
      <c r="P71" s="40" t="s">
        <v>257</v>
      </c>
      <c r="Q71" s="14"/>
    </row>
    <row r="72" spans="1:17" s="20" customFormat="1" x14ac:dyDescent="0.15">
      <c r="A72" s="13"/>
      <c r="F72" s="13"/>
      <c r="G72" s="33"/>
      <c r="H72" s="33"/>
      <c r="I72" s="33"/>
      <c r="J72" s="33"/>
      <c r="K72" s="33"/>
      <c r="L72" s="33"/>
      <c r="M72" s="33"/>
      <c r="N72" s="33"/>
      <c r="O72" s="33"/>
      <c r="P72" s="60" t="s">
        <v>259</v>
      </c>
      <c r="Q72" s="14"/>
    </row>
    <row r="73" spans="1:17" x14ac:dyDescent="0.15">
      <c r="A73" s="31"/>
      <c r="B73" s="31"/>
      <c r="C73" s="31"/>
      <c r="D73" s="31"/>
      <c r="E73" s="31"/>
      <c r="M73" s="55"/>
      <c r="P73" s="40"/>
    </row>
    <row r="74" spans="1:17" x14ac:dyDescent="0.15">
      <c r="A74" s="30" t="s">
        <v>277</v>
      </c>
      <c r="B74" s="31">
        <v>65</v>
      </c>
      <c r="C74" s="31" t="s">
        <v>112</v>
      </c>
      <c r="D74" s="31" t="s">
        <v>235</v>
      </c>
      <c r="E74" s="31" t="s">
        <v>223</v>
      </c>
      <c r="F74" s="13">
        <v>698</v>
      </c>
      <c r="H74" s="49"/>
      <c r="I74" s="14">
        <v>46</v>
      </c>
      <c r="J74" s="15">
        <v>46</v>
      </c>
      <c r="K74" s="14">
        <v>23</v>
      </c>
      <c r="M74" s="16">
        <v>25</v>
      </c>
      <c r="O74" s="18">
        <v>97</v>
      </c>
      <c r="P74" s="39"/>
      <c r="Q74" s="19" t="s">
        <v>278</v>
      </c>
    </row>
    <row r="75" spans="1:17" x14ac:dyDescent="0.15">
      <c r="A75" s="30" t="s">
        <v>277</v>
      </c>
      <c r="B75" s="31">
        <v>65</v>
      </c>
      <c r="C75" s="31" t="s">
        <v>113</v>
      </c>
      <c r="D75" s="31" t="s">
        <v>235</v>
      </c>
      <c r="E75" s="31" t="s">
        <v>223</v>
      </c>
      <c r="F75" s="13">
        <v>581</v>
      </c>
      <c r="J75" s="15">
        <v>46</v>
      </c>
      <c r="K75" s="14">
        <v>23</v>
      </c>
      <c r="M75" s="16">
        <v>25</v>
      </c>
      <c r="N75" s="51"/>
      <c r="O75" s="18">
        <v>194</v>
      </c>
      <c r="P75" s="39" t="s">
        <v>282</v>
      </c>
      <c r="Q75" s="19"/>
    </row>
    <row r="76" spans="1:17" x14ac:dyDescent="0.15">
      <c r="A76" s="30" t="s">
        <v>277</v>
      </c>
      <c r="B76" s="31">
        <v>65</v>
      </c>
      <c r="C76" s="31" t="s">
        <v>115</v>
      </c>
      <c r="D76" s="31" t="s">
        <v>235</v>
      </c>
      <c r="E76" s="31" t="s">
        <v>223</v>
      </c>
      <c r="F76" s="13">
        <v>349</v>
      </c>
      <c r="I76" s="14">
        <v>23</v>
      </c>
      <c r="J76" s="15">
        <v>23</v>
      </c>
      <c r="K76" s="14">
        <v>23</v>
      </c>
      <c r="M76" s="16">
        <v>25</v>
      </c>
      <c r="N76" s="17">
        <v>218</v>
      </c>
      <c r="P76" s="39" t="s">
        <v>282</v>
      </c>
      <c r="Q76" s="19" t="s">
        <v>279</v>
      </c>
    </row>
    <row r="77" spans="1:17" x14ac:dyDescent="0.15">
      <c r="A77" s="30" t="s">
        <v>277</v>
      </c>
      <c r="B77" s="31">
        <v>65</v>
      </c>
      <c r="C77" s="31" t="s">
        <v>116</v>
      </c>
      <c r="D77" s="31" t="s">
        <v>235</v>
      </c>
      <c r="E77" s="31" t="s">
        <v>223</v>
      </c>
      <c r="F77" s="13">
        <v>279</v>
      </c>
      <c r="I77" s="14">
        <v>46</v>
      </c>
      <c r="J77" s="15">
        <v>23</v>
      </c>
      <c r="K77" s="14">
        <v>23</v>
      </c>
      <c r="M77" s="16">
        <v>25</v>
      </c>
      <c r="O77" s="18">
        <v>194</v>
      </c>
      <c r="P77" s="40"/>
      <c r="Q77" s="19"/>
    </row>
    <row r="78" spans="1:17" x14ac:dyDescent="0.15">
      <c r="A78" s="30" t="s">
        <v>277</v>
      </c>
      <c r="B78" s="31">
        <v>65</v>
      </c>
      <c r="C78" s="31" t="s">
        <v>117</v>
      </c>
      <c r="D78" s="31" t="s">
        <v>235</v>
      </c>
      <c r="E78" s="31" t="s">
        <v>223</v>
      </c>
      <c r="F78" s="13">
        <v>209</v>
      </c>
      <c r="I78" s="14">
        <v>23</v>
      </c>
      <c r="J78" s="15">
        <v>23</v>
      </c>
      <c r="K78" s="14">
        <v>46</v>
      </c>
      <c r="M78" s="16">
        <v>25</v>
      </c>
      <c r="O78" s="18">
        <v>194</v>
      </c>
      <c r="P78" s="40"/>
      <c r="Q78" s="19" t="s">
        <v>280</v>
      </c>
    </row>
    <row r="79" spans="1:17" x14ac:dyDescent="0.15">
      <c r="A79" s="30" t="s">
        <v>277</v>
      </c>
      <c r="B79" s="31">
        <v>65</v>
      </c>
      <c r="C79" s="31" t="s">
        <v>193</v>
      </c>
      <c r="D79" s="31" t="s">
        <v>235</v>
      </c>
      <c r="E79" s="31" t="s">
        <v>223</v>
      </c>
      <c r="F79" s="13">
        <v>209</v>
      </c>
      <c r="I79" s="14">
        <v>46</v>
      </c>
      <c r="J79" s="15">
        <v>23</v>
      </c>
      <c r="M79" s="16">
        <v>25</v>
      </c>
      <c r="N79" s="17">
        <v>218</v>
      </c>
      <c r="P79" s="39" t="s">
        <v>281</v>
      </c>
      <c r="Q79" s="19"/>
    </row>
    <row r="80" spans="1:17" x14ac:dyDescent="0.15">
      <c r="A80" s="31"/>
      <c r="B80" s="31"/>
      <c r="C80" s="31"/>
      <c r="D80" s="31"/>
      <c r="E80" s="31"/>
      <c r="F80" s="20">
        <f>SUM(F74:F79)</f>
        <v>2325</v>
      </c>
      <c r="G80" s="20">
        <f t="shared" ref="G80:K80" si="14">SUM(G74:G79)</f>
        <v>0</v>
      </c>
      <c r="H80" s="20">
        <f t="shared" si="14"/>
        <v>0</v>
      </c>
      <c r="I80" s="20">
        <f t="shared" si="14"/>
        <v>184</v>
      </c>
      <c r="J80" s="20">
        <f t="shared" si="14"/>
        <v>184</v>
      </c>
      <c r="K80" s="20">
        <f t="shared" si="14"/>
        <v>138</v>
      </c>
      <c r="L80" s="21"/>
      <c r="M80" s="20">
        <f t="shared" ref="M80:O80" si="15">SUM(M74:M79)</f>
        <v>150</v>
      </c>
      <c r="N80" s="20">
        <f t="shared" si="15"/>
        <v>436</v>
      </c>
      <c r="O80" s="20">
        <f t="shared" si="15"/>
        <v>679</v>
      </c>
      <c r="P80" s="40"/>
    </row>
    <row r="81" spans="1:17" x14ac:dyDescent="0.15">
      <c r="A81" s="31"/>
      <c r="B81" s="31"/>
      <c r="C81" s="63"/>
      <c r="D81" s="31"/>
      <c r="E81" s="31"/>
      <c r="J81" s="15">
        <v>23</v>
      </c>
      <c r="P81" s="40" t="s">
        <v>233</v>
      </c>
    </row>
    <row r="82" spans="1:17" x14ac:dyDescent="0.15">
      <c r="A82" s="31"/>
      <c r="B82" s="31"/>
      <c r="C82" s="63"/>
      <c r="D82" s="31"/>
      <c r="E82" s="31"/>
      <c r="G82" s="33">
        <f>SUM(G80:G81)</f>
        <v>0</v>
      </c>
      <c r="H82" s="33">
        <f t="shared" ref="H82:O82" si="16">SUM(H80:H81)</f>
        <v>0</v>
      </c>
      <c r="I82" s="33">
        <f t="shared" si="16"/>
        <v>184</v>
      </c>
      <c r="J82" s="33">
        <f t="shared" si="16"/>
        <v>207</v>
      </c>
      <c r="K82" s="33">
        <f t="shared" si="16"/>
        <v>138</v>
      </c>
      <c r="L82" s="33">
        <f t="shared" si="16"/>
        <v>0</v>
      </c>
      <c r="M82" s="33">
        <f t="shared" si="16"/>
        <v>150</v>
      </c>
      <c r="N82" s="33">
        <f t="shared" si="16"/>
        <v>436</v>
      </c>
      <c r="O82" s="33">
        <f t="shared" si="16"/>
        <v>679</v>
      </c>
      <c r="P82" s="42" t="s">
        <v>257</v>
      </c>
    </row>
    <row r="83" spans="1:17" x14ac:dyDescent="0.15">
      <c r="A83" s="31"/>
      <c r="B83" s="31"/>
      <c r="C83" s="63"/>
      <c r="D83" s="31"/>
      <c r="E83" s="31"/>
      <c r="G83" s="45"/>
      <c r="H83" s="50"/>
      <c r="I83" s="45"/>
      <c r="J83" s="50"/>
      <c r="K83" s="45"/>
      <c r="L83" s="50"/>
      <c r="M83" s="56"/>
      <c r="N83" s="52"/>
      <c r="O83" s="54"/>
      <c r="P83" s="40" t="s">
        <v>284</v>
      </c>
    </row>
    <row r="84" spans="1:17" x14ac:dyDescent="0.15">
      <c r="P84" s="40" t="s">
        <v>283</v>
      </c>
    </row>
    <row r="85" spans="1:17" x14ac:dyDescent="0.15">
      <c r="P85" s="40"/>
    </row>
    <row r="87" spans="1:17" s="68" customFormat="1" x14ac:dyDescent="0.15">
      <c r="A87" s="66" t="s">
        <v>348</v>
      </c>
      <c r="F87" s="69"/>
      <c r="G87" s="70"/>
      <c r="H87" s="71"/>
      <c r="I87" s="70"/>
      <c r="J87" s="71"/>
      <c r="K87" s="70"/>
      <c r="L87" s="72"/>
      <c r="M87" s="73"/>
      <c r="N87" s="74"/>
      <c r="O87" s="75"/>
      <c r="P87" s="70"/>
      <c r="Q87" s="70"/>
    </row>
    <row r="88" spans="1:17" s="68" customFormat="1" x14ac:dyDescent="0.15">
      <c r="A88" s="67" t="s">
        <v>349</v>
      </c>
      <c r="F88" s="69"/>
      <c r="G88" s="70"/>
      <c r="H88" s="71"/>
      <c r="I88" s="70"/>
      <c r="J88" s="71"/>
      <c r="K88" s="70"/>
      <c r="L88" s="72"/>
      <c r="M88" s="73"/>
      <c r="N88" s="74"/>
      <c r="O88" s="75"/>
      <c r="P88" s="70"/>
      <c r="Q88" s="70"/>
    </row>
    <row r="89" spans="1:17" s="68" customFormat="1" x14ac:dyDescent="0.15">
      <c r="A89" s="67" t="s">
        <v>350</v>
      </c>
      <c r="F89" s="69"/>
      <c r="G89" s="70"/>
      <c r="H89" s="71"/>
      <c r="I89" s="70"/>
      <c r="J89" s="71"/>
      <c r="K89" s="70"/>
      <c r="L89" s="72"/>
      <c r="M89" s="73"/>
      <c r="N89" s="74"/>
      <c r="O89" s="75"/>
      <c r="P89" s="70"/>
      <c r="Q89" s="70"/>
    </row>
    <row r="90" spans="1:17" s="68" customFormat="1" x14ac:dyDescent="0.15">
      <c r="A90" s="67" t="s">
        <v>355</v>
      </c>
      <c r="F90" s="69"/>
      <c r="G90" s="70"/>
      <c r="H90" s="71"/>
      <c r="I90" s="70"/>
      <c r="J90" s="71"/>
      <c r="K90" s="70"/>
      <c r="L90" s="72"/>
      <c r="M90" s="73"/>
      <c r="N90" s="74"/>
      <c r="O90" s="75"/>
      <c r="P90" s="70"/>
      <c r="Q90" s="70"/>
    </row>
    <row r="91" spans="1:17" s="68" customFormat="1" x14ac:dyDescent="0.15">
      <c r="F91" s="69"/>
      <c r="G91" s="70"/>
      <c r="H91" s="71"/>
      <c r="I91" s="70"/>
      <c r="J91" s="71"/>
      <c r="K91" s="70"/>
      <c r="L91" s="72"/>
      <c r="M91" s="73"/>
      <c r="N91" s="74"/>
      <c r="O91" s="75"/>
      <c r="P91" s="70"/>
      <c r="Q91" s="70"/>
    </row>
    <row r="92" spans="1:17" s="68" customFormat="1" x14ac:dyDescent="0.15">
      <c r="A92" s="66" t="s">
        <v>351</v>
      </c>
      <c r="F92" s="69"/>
      <c r="G92" s="70"/>
      <c r="H92" s="71"/>
      <c r="I92" s="70"/>
      <c r="J92" s="71"/>
      <c r="K92" s="70"/>
      <c r="L92" s="72"/>
      <c r="M92" s="73"/>
      <c r="N92" s="74"/>
      <c r="O92" s="75"/>
      <c r="P92" s="70"/>
      <c r="Q92" s="70"/>
    </row>
    <row r="93" spans="1:17" s="68" customFormat="1" x14ac:dyDescent="0.15">
      <c r="A93" s="67" t="s">
        <v>340</v>
      </c>
      <c r="F93" s="69"/>
      <c r="G93" s="70"/>
      <c r="H93" s="71"/>
      <c r="I93" s="70"/>
      <c r="J93" s="71"/>
      <c r="K93" s="70"/>
      <c r="L93" s="72"/>
      <c r="M93" s="73"/>
      <c r="N93" s="74"/>
      <c r="O93" s="75"/>
      <c r="P93" s="70"/>
      <c r="Q93" s="70"/>
    </row>
    <row r="94" spans="1:17" s="68" customFormat="1" x14ac:dyDescent="0.15">
      <c r="A94" s="67" t="s">
        <v>352</v>
      </c>
      <c r="F94" s="69"/>
      <c r="G94" s="70"/>
      <c r="H94" s="71"/>
      <c r="I94" s="70"/>
      <c r="J94" s="71"/>
      <c r="K94" s="70"/>
      <c r="L94" s="72"/>
      <c r="M94" s="73"/>
      <c r="N94" s="74"/>
      <c r="O94" s="75"/>
      <c r="P94" s="70"/>
      <c r="Q94" s="70"/>
    </row>
    <row r="95" spans="1:17" s="68" customFormat="1" x14ac:dyDescent="0.15">
      <c r="A95" s="67" t="s">
        <v>341</v>
      </c>
      <c r="F95" s="69"/>
      <c r="G95" s="70"/>
      <c r="H95" s="71"/>
      <c r="I95" s="70"/>
      <c r="J95" s="71"/>
      <c r="K95" s="70"/>
      <c r="L95" s="72"/>
      <c r="M95" s="73"/>
      <c r="N95" s="74"/>
      <c r="O95" s="75"/>
      <c r="P95" s="70"/>
      <c r="Q95" s="70"/>
    </row>
    <row r="96" spans="1:17" x14ac:dyDescent="0.15">
      <c r="A96" s="65"/>
    </row>
    <row r="98" spans="1:17" s="77" customFormat="1" x14ac:dyDescent="0.15">
      <c r="A98" s="76" t="s">
        <v>347</v>
      </c>
      <c r="F98" s="78"/>
      <c r="G98" s="79"/>
      <c r="H98" s="80"/>
      <c r="I98" s="79"/>
      <c r="J98" s="80"/>
      <c r="K98" s="79"/>
      <c r="L98" s="81"/>
      <c r="M98" s="82"/>
      <c r="N98" s="83"/>
      <c r="O98" s="84"/>
      <c r="P98" s="79"/>
      <c r="Q98" s="79"/>
    </row>
    <row r="99" spans="1:17" s="77" customFormat="1" x14ac:dyDescent="0.15">
      <c r="A99" s="85" t="s">
        <v>343</v>
      </c>
      <c r="F99" s="78"/>
      <c r="G99" s="79"/>
      <c r="H99" s="80"/>
      <c r="I99" s="79"/>
      <c r="J99" s="80"/>
      <c r="K99" s="79"/>
      <c r="L99" s="81"/>
      <c r="M99" s="82"/>
      <c r="N99" s="83"/>
      <c r="O99" s="84"/>
      <c r="P99" s="79"/>
      <c r="Q99" s="79"/>
    </row>
    <row r="100" spans="1:17" s="77" customFormat="1" x14ac:dyDescent="0.15">
      <c r="A100" s="85" t="s">
        <v>344</v>
      </c>
      <c r="F100" s="78"/>
      <c r="G100" s="79"/>
      <c r="H100" s="80"/>
      <c r="I100" s="79"/>
      <c r="J100" s="80"/>
      <c r="K100" s="79"/>
      <c r="L100" s="81"/>
      <c r="M100" s="82"/>
      <c r="N100" s="83"/>
      <c r="O100" s="84"/>
      <c r="P100" s="79"/>
      <c r="Q100" s="79"/>
    </row>
    <row r="101" spans="1:17" s="77" customFormat="1" x14ac:dyDescent="0.15">
      <c r="A101" s="85" t="s">
        <v>354</v>
      </c>
      <c r="F101" s="78"/>
      <c r="G101" s="79"/>
      <c r="H101" s="80"/>
      <c r="I101" s="79"/>
      <c r="J101" s="80"/>
      <c r="K101" s="79"/>
      <c r="L101" s="81"/>
      <c r="M101" s="82"/>
      <c r="N101" s="83"/>
      <c r="O101" s="84"/>
      <c r="P101" s="79"/>
      <c r="Q101" s="79"/>
    </row>
    <row r="102" spans="1:17" s="77" customFormat="1" x14ac:dyDescent="0.15">
      <c r="F102" s="78"/>
      <c r="G102" s="79"/>
      <c r="H102" s="80"/>
      <c r="I102" s="79"/>
      <c r="J102" s="80"/>
      <c r="K102" s="79"/>
      <c r="L102" s="81"/>
      <c r="M102" s="82"/>
      <c r="N102" s="83"/>
      <c r="O102" s="84"/>
      <c r="P102" s="79"/>
      <c r="Q102" s="79"/>
    </row>
    <row r="103" spans="1:17" s="77" customFormat="1" x14ac:dyDescent="0.15">
      <c r="A103" s="76" t="s">
        <v>346</v>
      </c>
      <c r="F103" s="78"/>
      <c r="G103" s="79"/>
      <c r="H103" s="80"/>
      <c r="I103" s="79"/>
      <c r="J103" s="80"/>
      <c r="K103" s="79"/>
      <c r="L103" s="81"/>
      <c r="M103" s="82"/>
      <c r="N103" s="83"/>
      <c r="O103" s="84"/>
      <c r="P103" s="79"/>
      <c r="Q103" s="79"/>
    </row>
    <row r="104" spans="1:17" s="77" customFormat="1" x14ac:dyDescent="0.15">
      <c r="A104" s="85" t="s">
        <v>342</v>
      </c>
      <c r="F104" s="78"/>
      <c r="G104" s="79"/>
      <c r="H104" s="80"/>
      <c r="I104" s="79"/>
      <c r="J104" s="80"/>
      <c r="K104" s="79"/>
      <c r="L104" s="81"/>
      <c r="M104" s="82"/>
      <c r="N104" s="83"/>
      <c r="O104" s="84"/>
      <c r="P104" s="79"/>
      <c r="Q104" s="79"/>
    </row>
    <row r="105" spans="1:17" s="77" customFormat="1" x14ac:dyDescent="0.15">
      <c r="A105" s="85" t="s">
        <v>345</v>
      </c>
      <c r="F105" s="78"/>
      <c r="G105" s="79"/>
      <c r="H105" s="80"/>
      <c r="I105" s="79"/>
      <c r="J105" s="80"/>
      <c r="K105" s="79"/>
      <c r="L105" s="81"/>
      <c r="M105" s="82"/>
      <c r="N105" s="83"/>
      <c r="O105" s="84"/>
      <c r="P105" s="79"/>
      <c r="Q105" s="79"/>
    </row>
    <row r="106" spans="1:17" s="77" customFormat="1" x14ac:dyDescent="0.15">
      <c r="A106" s="85" t="s">
        <v>353</v>
      </c>
      <c r="F106" s="78"/>
      <c r="G106" s="79"/>
      <c r="H106" s="80"/>
      <c r="I106" s="79"/>
      <c r="J106" s="80"/>
      <c r="K106" s="79"/>
      <c r="L106" s="81"/>
      <c r="M106" s="82"/>
      <c r="N106" s="83"/>
      <c r="O106" s="84"/>
      <c r="P106" s="79"/>
      <c r="Q106" s="79"/>
    </row>
  </sheetData>
  <phoneticPr fontId="1" type="noConversion"/>
  <pageMargins left="0.75" right="0.75" top="1" bottom="1" header="0.5" footer="0.5"/>
  <pageSetup paperSize="0" scale="22" orientation="portrait" horizontalDpi="4294967292" verticalDpi="4294967292"/>
  <extLst>
    <ext xmlns:mx="http://schemas.microsoft.com/office/mac/excel/2008/main" uri="http://schemas.microsoft.com/office/mac/excel/2008/main">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AG117"/>
  <sheetViews>
    <sheetView workbookViewId="0">
      <pane ySplit="1" topLeftCell="A49" activePane="bottomLeft" state="frozen"/>
      <selection pane="bottomLeft" activeCell="A96" sqref="A96:XFD117"/>
    </sheetView>
  </sheetViews>
  <sheetFormatPr defaultColWidth="11" defaultRowHeight="10.5" x14ac:dyDescent="0.15"/>
  <cols>
    <col min="1" max="1" width="32.25" style="12" customWidth="1"/>
    <col min="2" max="2" width="8.125" style="12" customWidth="1"/>
    <col min="3" max="3" width="8" style="12" customWidth="1"/>
    <col min="4" max="4" width="4.375" style="12" customWidth="1"/>
    <col min="5" max="5" width="18.25" style="12" bestFit="1" customWidth="1"/>
    <col min="6" max="6" width="7.25" style="13" customWidth="1"/>
    <col min="7" max="7" width="9.375" style="14" customWidth="1"/>
    <col min="8" max="8" width="10.125" style="15" customWidth="1"/>
    <col min="9" max="9" width="10.75" style="14"/>
    <col min="10" max="10" width="8" style="15" customWidth="1"/>
    <col min="11" max="11" width="8.375" style="14" customWidth="1"/>
    <col min="12" max="12" width="1.125" style="22" customWidth="1"/>
    <col min="13" max="13" width="8.375" style="16" customWidth="1"/>
    <col min="14" max="14" width="12.25" style="17" customWidth="1"/>
    <col min="15" max="15" width="11.75" style="18" customWidth="1"/>
    <col min="16" max="16" width="16.875" style="40" bestFit="1" customWidth="1"/>
    <col min="17" max="17" width="28.375" style="14" bestFit="1" customWidth="1"/>
    <col min="18" max="18" width="8.375" style="12" customWidth="1"/>
    <col min="19" max="20" width="9.625" style="12" customWidth="1"/>
    <col min="21" max="21" width="4.25" style="12" customWidth="1"/>
    <col min="22" max="22" width="6.125" style="12" customWidth="1"/>
    <col min="23" max="23" width="6.75" style="12" customWidth="1"/>
    <col min="24" max="24" width="5.75" style="12" customWidth="1"/>
    <col min="25" max="25" width="10.625" style="12" customWidth="1"/>
    <col min="26" max="26" width="6.75" style="12" customWidth="1"/>
    <col min="27" max="27" width="7.75" style="12" customWidth="1"/>
    <col min="28" max="28" width="9.75" style="12" customWidth="1"/>
    <col min="29" max="29" width="11" style="12"/>
    <col min="30" max="30" width="7" style="12" customWidth="1"/>
    <col min="31" max="31" width="5" style="12" customWidth="1"/>
    <col min="32" max="32" width="5.375" style="12" customWidth="1"/>
    <col min="33" max="33" width="4.875" style="12" customWidth="1"/>
    <col min="34" max="16384" width="11" style="12"/>
  </cols>
  <sheetData>
    <row r="1" spans="1:33" s="11" customFormat="1" ht="12" thickTop="1" thickBot="1" x14ac:dyDescent="0.2">
      <c r="A1" s="1" t="s">
        <v>147</v>
      </c>
      <c r="B1" s="2" t="s">
        <v>148</v>
      </c>
      <c r="C1" s="2" t="s">
        <v>150</v>
      </c>
      <c r="D1" s="2" t="s">
        <v>149</v>
      </c>
      <c r="E1" s="2" t="s">
        <v>186</v>
      </c>
      <c r="F1" s="4" t="s">
        <v>151</v>
      </c>
      <c r="G1" s="5" t="s">
        <v>152</v>
      </c>
      <c r="H1" s="6" t="s">
        <v>153</v>
      </c>
      <c r="I1" s="5" t="s">
        <v>154</v>
      </c>
      <c r="J1" s="6" t="s">
        <v>155</v>
      </c>
      <c r="K1" s="5" t="s">
        <v>156</v>
      </c>
      <c r="L1" s="4"/>
      <c r="M1" s="7" t="s">
        <v>157</v>
      </c>
      <c r="N1" s="8" t="s">
        <v>158</v>
      </c>
      <c r="O1" s="9" t="s">
        <v>159</v>
      </c>
      <c r="P1" s="38" t="s">
        <v>160</v>
      </c>
      <c r="Q1" s="5" t="s">
        <v>161</v>
      </c>
      <c r="R1" s="2" t="s">
        <v>162</v>
      </c>
      <c r="S1" s="2" t="s">
        <v>163</v>
      </c>
      <c r="T1" s="2" t="s">
        <v>164</v>
      </c>
      <c r="U1" s="2" t="s">
        <v>165</v>
      </c>
      <c r="V1" s="2" t="s">
        <v>166</v>
      </c>
      <c r="W1" s="2" t="s">
        <v>167</v>
      </c>
      <c r="X1" s="2" t="s">
        <v>168</v>
      </c>
      <c r="Y1" s="2" t="s">
        <v>169</v>
      </c>
      <c r="Z1" s="2" t="s">
        <v>170</v>
      </c>
      <c r="AA1" s="2" t="s">
        <v>171</v>
      </c>
      <c r="AB1" s="2" t="s">
        <v>172</v>
      </c>
      <c r="AC1" s="2" t="s">
        <v>173</v>
      </c>
      <c r="AD1" s="2" t="s">
        <v>174</v>
      </c>
      <c r="AE1" s="2" t="s">
        <v>175</v>
      </c>
      <c r="AF1" s="2" t="s">
        <v>176</v>
      </c>
      <c r="AG1" s="10" t="s">
        <v>177</v>
      </c>
    </row>
    <row r="2" spans="1:33" ht="11.25" thickTop="1" x14ac:dyDescent="0.15">
      <c r="A2" s="12" t="s">
        <v>41</v>
      </c>
      <c r="B2" s="12">
        <v>59</v>
      </c>
      <c r="C2" s="12" t="s">
        <v>112</v>
      </c>
      <c r="D2" s="12">
        <v>25</v>
      </c>
      <c r="E2" s="12" t="s">
        <v>194</v>
      </c>
      <c r="F2" s="13">
        <v>612</v>
      </c>
      <c r="G2" s="14">
        <v>0</v>
      </c>
      <c r="H2" s="15">
        <v>0</v>
      </c>
      <c r="I2" s="14">
        <v>41</v>
      </c>
      <c r="J2" s="15">
        <v>41</v>
      </c>
      <c r="K2" s="14">
        <v>20</v>
      </c>
      <c r="L2" s="15">
        <v>0</v>
      </c>
      <c r="M2" s="16">
        <v>10</v>
      </c>
      <c r="N2" s="17">
        <v>0</v>
      </c>
      <c r="O2" s="18">
        <v>164</v>
      </c>
      <c r="P2" s="39" t="s">
        <v>56</v>
      </c>
      <c r="Q2" s="19" t="s">
        <v>43</v>
      </c>
    </row>
    <row r="3" spans="1:33" x14ac:dyDescent="0.15">
      <c r="A3" s="12" t="s">
        <v>41</v>
      </c>
      <c r="B3" s="12">
        <v>60</v>
      </c>
      <c r="C3" s="12" t="s">
        <v>113</v>
      </c>
      <c r="D3" s="12">
        <v>25</v>
      </c>
      <c r="E3" s="12" t="s">
        <v>194</v>
      </c>
      <c r="F3" s="13">
        <v>518</v>
      </c>
      <c r="G3" s="14">
        <v>0</v>
      </c>
      <c r="H3" s="15">
        <v>0</v>
      </c>
      <c r="I3" s="14">
        <v>21</v>
      </c>
      <c r="J3" s="15">
        <v>42</v>
      </c>
      <c r="K3" s="14">
        <v>21</v>
      </c>
      <c r="L3" s="15">
        <v>0</v>
      </c>
      <c r="M3" s="16">
        <v>10</v>
      </c>
      <c r="N3" s="17">
        <v>0</v>
      </c>
      <c r="O3" s="18">
        <v>170</v>
      </c>
      <c r="P3" s="39" t="s">
        <v>18</v>
      </c>
      <c r="Q3" s="19" t="s">
        <v>44</v>
      </c>
    </row>
    <row r="4" spans="1:33" x14ac:dyDescent="0.15">
      <c r="A4" s="12" t="s">
        <v>41</v>
      </c>
      <c r="B4" s="12">
        <v>60</v>
      </c>
      <c r="C4" s="12" t="s">
        <v>115</v>
      </c>
      <c r="D4" s="12">
        <v>10</v>
      </c>
      <c r="E4" s="12" t="s">
        <v>194</v>
      </c>
      <c r="F4" s="13">
        <v>311</v>
      </c>
      <c r="G4" s="14">
        <v>0</v>
      </c>
      <c r="H4" s="15">
        <v>0</v>
      </c>
      <c r="I4" s="14">
        <v>21</v>
      </c>
      <c r="J4" s="15">
        <v>21</v>
      </c>
      <c r="K4" s="14">
        <v>21</v>
      </c>
      <c r="L4" s="15">
        <v>0</v>
      </c>
      <c r="M4" s="16">
        <v>10</v>
      </c>
      <c r="N4" s="17">
        <v>190</v>
      </c>
      <c r="O4" s="18">
        <v>0</v>
      </c>
      <c r="P4" s="39" t="s">
        <v>19</v>
      </c>
      <c r="Q4" s="19" t="s">
        <v>45</v>
      </c>
    </row>
    <row r="5" spans="1:33" x14ac:dyDescent="0.15">
      <c r="A5" s="12" t="s">
        <v>41</v>
      </c>
      <c r="B5" s="12">
        <v>58</v>
      </c>
      <c r="C5" s="12" t="s">
        <v>116</v>
      </c>
      <c r="D5" s="12">
        <v>10</v>
      </c>
      <c r="E5" s="12" t="s">
        <v>194</v>
      </c>
      <c r="F5" s="13">
        <v>241</v>
      </c>
      <c r="G5" s="14">
        <v>0</v>
      </c>
      <c r="H5" s="15">
        <v>0</v>
      </c>
      <c r="I5" s="14">
        <v>40</v>
      </c>
      <c r="J5" s="15">
        <v>20</v>
      </c>
      <c r="K5" s="14">
        <v>20</v>
      </c>
      <c r="L5" s="15">
        <v>0</v>
      </c>
      <c r="M5" s="16">
        <v>10</v>
      </c>
      <c r="N5" s="17">
        <v>0</v>
      </c>
      <c r="O5" s="18">
        <v>158</v>
      </c>
      <c r="P5" s="39" t="s">
        <v>64</v>
      </c>
      <c r="Q5" s="19" t="s">
        <v>46</v>
      </c>
    </row>
    <row r="6" spans="1:33" x14ac:dyDescent="0.15">
      <c r="A6" s="12" t="s">
        <v>41</v>
      </c>
      <c r="B6" s="12">
        <v>60</v>
      </c>
      <c r="C6" s="12" t="s">
        <v>117</v>
      </c>
      <c r="D6" s="12">
        <v>1</v>
      </c>
      <c r="E6" s="12" t="s">
        <v>198</v>
      </c>
      <c r="F6" s="13">
        <v>187</v>
      </c>
      <c r="G6" s="14">
        <v>0</v>
      </c>
      <c r="H6" s="15">
        <v>0</v>
      </c>
      <c r="I6" s="14">
        <v>21</v>
      </c>
      <c r="J6" s="15">
        <v>21</v>
      </c>
      <c r="K6" s="14">
        <v>42</v>
      </c>
      <c r="L6" s="15">
        <v>0</v>
      </c>
      <c r="M6" s="16">
        <v>20</v>
      </c>
      <c r="N6" s="17">
        <v>0</v>
      </c>
      <c r="O6" s="18">
        <v>85</v>
      </c>
      <c r="Q6" s="19" t="s">
        <v>47</v>
      </c>
    </row>
    <row r="7" spans="1:33" x14ac:dyDescent="0.15">
      <c r="A7" s="12" t="s">
        <v>41</v>
      </c>
      <c r="B7" s="12">
        <v>60</v>
      </c>
      <c r="C7" s="12" t="s">
        <v>193</v>
      </c>
      <c r="D7" s="12">
        <v>1</v>
      </c>
      <c r="E7" s="12" t="s">
        <v>198</v>
      </c>
      <c r="F7" s="13">
        <v>187</v>
      </c>
      <c r="G7" s="14">
        <v>0</v>
      </c>
      <c r="H7" s="15">
        <v>0</v>
      </c>
      <c r="I7" s="14">
        <v>42</v>
      </c>
      <c r="J7" s="15">
        <v>42</v>
      </c>
      <c r="K7" s="14">
        <v>21</v>
      </c>
      <c r="L7" s="15">
        <v>0</v>
      </c>
      <c r="M7" s="16">
        <v>20</v>
      </c>
      <c r="N7" s="17">
        <v>0</v>
      </c>
      <c r="O7" s="18">
        <v>0</v>
      </c>
      <c r="P7" s="39" t="s">
        <v>60</v>
      </c>
      <c r="Q7" s="19" t="s">
        <v>17</v>
      </c>
    </row>
    <row r="8" spans="1:33" s="20" customFormat="1" x14ac:dyDescent="0.15">
      <c r="A8" s="20" t="s">
        <v>110</v>
      </c>
      <c r="D8" s="20">
        <f>SUM(D2:D5)</f>
        <v>70</v>
      </c>
      <c r="F8" s="20">
        <f>SUM(F2:F7)</f>
        <v>2056</v>
      </c>
      <c r="G8" s="20">
        <f t="shared" ref="G8:O8" si="0">SUM(G2:G5)</f>
        <v>0</v>
      </c>
      <c r="H8" s="20">
        <f t="shared" si="0"/>
        <v>0</v>
      </c>
      <c r="I8" s="20">
        <f t="shared" si="0"/>
        <v>123</v>
      </c>
      <c r="J8" s="20">
        <f t="shared" si="0"/>
        <v>124</v>
      </c>
      <c r="K8" s="20">
        <f t="shared" si="0"/>
        <v>82</v>
      </c>
      <c r="L8" s="21"/>
      <c r="M8" s="20">
        <f t="shared" si="0"/>
        <v>40</v>
      </c>
      <c r="N8" s="20">
        <f t="shared" si="0"/>
        <v>190</v>
      </c>
      <c r="O8" s="20">
        <f t="shared" si="0"/>
        <v>492</v>
      </c>
      <c r="P8" s="41"/>
    </row>
    <row r="9" spans="1:33" s="20" customFormat="1" x14ac:dyDescent="0.15">
      <c r="A9" s="20" t="s">
        <v>216</v>
      </c>
      <c r="D9" s="20">
        <f>SUM(D6:D7)</f>
        <v>2</v>
      </c>
      <c r="F9" s="20">
        <f>SUM(F6:F7)</f>
        <v>374</v>
      </c>
      <c r="G9" s="20">
        <f t="shared" ref="G9:O9" si="1">SUM(G6:G7)</f>
        <v>0</v>
      </c>
      <c r="H9" s="20">
        <f t="shared" si="1"/>
        <v>0</v>
      </c>
      <c r="I9" s="20">
        <f t="shared" si="1"/>
        <v>63</v>
      </c>
      <c r="J9" s="20">
        <f t="shared" si="1"/>
        <v>63</v>
      </c>
      <c r="K9" s="20">
        <f t="shared" si="1"/>
        <v>63</v>
      </c>
      <c r="L9" s="21"/>
      <c r="M9" s="20">
        <f t="shared" si="1"/>
        <v>40</v>
      </c>
      <c r="N9" s="20">
        <f t="shared" si="1"/>
        <v>0</v>
      </c>
      <c r="O9" s="20">
        <f t="shared" si="1"/>
        <v>85</v>
      </c>
      <c r="P9" s="41"/>
    </row>
    <row r="10" spans="1:33" s="20" customFormat="1" x14ac:dyDescent="0.15">
      <c r="A10" s="20" t="s">
        <v>111</v>
      </c>
      <c r="F10" s="20">
        <f>SUM(F2:F7)</f>
        <v>2056</v>
      </c>
      <c r="G10" s="20">
        <f t="shared" ref="G10:O10" si="2">SUM(G2:G7)</f>
        <v>0</v>
      </c>
      <c r="H10" s="20">
        <f t="shared" si="2"/>
        <v>0</v>
      </c>
      <c r="I10" s="20">
        <f t="shared" si="2"/>
        <v>186</v>
      </c>
      <c r="J10" s="20">
        <f t="shared" si="2"/>
        <v>187</v>
      </c>
      <c r="K10" s="20">
        <f t="shared" si="2"/>
        <v>145</v>
      </c>
      <c r="L10" s="21"/>
      <c r="M10" s="20">
        <f t="shared" si="2"/>
        <v>80</v>
      </c>
      <c r="N10" s="20">
        <f t="shared" si="2"/>
        <v>190</v>
      </c>
      <c r="O10" s="20">
        <f t="shared" si="2"/>
        <v>577</v>
      </c>
      <c r="P10" s="41"/>
    </row>
    <row r="13" spans="1:33" x14ac:dyDescent="0.15">
      <c r="A13" s="12" t="s">
        <v>42</v>
      </c>
      <c r="B13" s="12">
        <v>65</v>
      </c>
      <c r="C13" s="12" t="s">
        <v>210</v>
      </c>
      <c r="D13" s="12">
        <v>15</v>
      </c>
      <c r="E13" s="12" t="s">
        <v>200</v>
      </c>
      <c r="F13" s="13">
        <v>260</v>
      </c>
      <c r="G13" s="14">
        <v>0</v>
      </c>
      <c r="H13" s="15">
        <v>0</v>
      </c>
      <c r="I13" s="14">
        <v>45</v>
      </c>
      <c r="J13" s="15">
        <v>22</v>
      </c>
      <c r="K13" s="14">
        <v>22</v>
      </c>
      <c r="M13" s="16">
        <v>25</v>
      </c>
      <c r="N13" s="17">
        <v>0</v>
      </c>
      <c r="O13" s="18">
        <v>94</v>
      </c>
      <c r="P13" s="39" t="s">
        <v>61</v>
      </c>
      <c r="Q13" s="19" t="s">
        <v>22</v>
      </c>
    </row>
    <row r="14" spans="1:33" x14ac:dyDescent="0.15">
      <c r="A14" s="12" t="s">
        <v>42</v>
      </c>
      <c r="B14" s="12">
        <v>65</v>
      </c>
      <c r="C14" s="12" t="s">
        <v>117</v>
      </c>
      <c r="D14" s="12">
        <v>20</v>
      </c>
      <c r="E14" s="12" t="s">
        <v>200</v>
      </c>
      <c r="F14" s="13">
        <v>195</v>
      </c>
      <c r="G14" s="14">
        <v>0</v>
      </c>
      <c r="H14" s="15">
        <v>0</v>
      </c>
      <c r="I14" s="14">
        <v>22</v>
      </c>
      <c r="J14" s="15">
        <v>22</v>
      </c>
      <c r="K14" s="14">
        <v>22</v>
      </c>
      <c r="M14" s="16">
        <v>25</v>
      </c>
      <c r="N14" s="17">
        <v>0</v>
      </c>
      <c r="O14" s="18">
        <v>94</v>
      </c>
      <c r="Q14" s="19" t="s">
        <v>23</v>
      </c>
    </row>
    <row r="15" spans="1:33" x14ac:dyDescent="0.15">
      <c r="A15" s="12" t="s">
        <v>42</v>
      </c>
      <c r="B15" s="12">
        <v>65</v>
      </c>
      <c r="C15" s="12" t="s">
        <v>193</v>
      </c>
      <c r="D15" s="12">
        <v>25</v>
      </c>
      <c r="E15" s="12" t="s">
        <v>200</v>
      </c>
      <c r="F15" s="13">
        <v>195</v>
      </c>
      <c r="G15" s="14">
        <v>0</v>
      </c>
      <c r="H15" s="15">
        <v>0</v>
      </c>
      <c r="I15" s="14">
        <v>45</v>
      </c>
      <c r="J15" s="15">
        <v>45</v>
      </c>
      <c r="K15" s="14">
        <v>22</v>
      </c>
      <c r="M15" s="16">
        <v>25</v>
      </c>
      <c r="N15" s="17">
        <v>0</v>
      </c>
      <c r="O15" s="18">
        <v>0</v>
      </c>
      <c r="P15" s="39" t="s">
        <v>63</v>
      </c>
      <c r="Q15" s="19" t="s">
        <v>139</v>
      </c>
    </row>
    <row r="16" spans="1:33" s="20" customFormat="1" x14ac:dyDescent="0.15">
      <c r="A16" s="20" t="s">
        <v>215</v>
      </c>
      <c r="D16" s="20">
        <f>SUM(D13:D15)</f>
        <v>60</v>
      </c>
      <c r="F16" s="20">
        <f>SUM(F13:F15)</f>
        <v>650</v>
      </c>
      <c r="G16" s="20">
        <f t="shared" ref="G16:O16" si="3">SUM(G13:G15)</f>
        <v>0</v>
      </c>
      <c r="H16" s="20">
        <f t="shared" si="3"/>
        <v>0</v>
      </c>
      <c r="I16" s="20">
        <f t="shared" si="3"/>
        <v>112</v>
      </c>
      <c r="J16" s="20">
        <f t="shared" si="3"/>
        <v>89</v>
      </c>
      <c r="K16" s="20">
        <f t="shared" si="3"/>
        <v>66</v>
      </c>
      <c r="L16" s="21"/>
      <c r="M16" s="20">
        <f t="shared" si="3"/>
        <v>75</v>
      </c>
      <c r="N16" s="20">
        <f t="shared" si="3"/>
        <v>0</v>
      </c>
      <c r="O16" s="20">
        <f t="shared" si="3"/>
        <v>188</v>
      </c>
      <c r="P16" s="41"/>
    </row>
    <row r="19" spans="1:17" x14ac:dyDescent="0.15">
      <c r="A19" s="12" t="s">
        <v>39</v>
      </c>
      <c r="B19" s="12">
        <v>58</v>
      </c>
      <c r="C19" s="12" t="s">
        <v>117</v>
      </c>
      <c r="D19" s="12">
        <v>15</v>
      </c>
      <c r="E19" s="12" t="s">
        <v>194</v>
      </c>
      <c r="F19" s="13">
        <v>178</v>
      </c>
      <c r="G19" s="14">
        <v>0</v>
      </c>
      <c r="H19" s="15">
        <v>0</v>
      </c>
      <c r="I19" s="14">
        <v>19</v>
      </c>
      <c r="J19" s="15">
        <v>19</v>
      </c>
      <c r="K19" s="14">
        <v>39</v>
      </c>
      <c r="M19" s="16">
        <v>10</v>
      </c>
      <c r="N19" s="17">
        <v>0</v>
      </c>
      <c r="O19" s="18">
        <v>0</v>
      </c>
      <c r="Q19" s="14" t="s">
        <v>179</v>
      </c>
    </row>
    <row r="20" spans="1:17" x14ac:dyDescent="0.15">
      <c r="A20" s="12" t="s">
        <v>40</v>
      </c>
      <c r="B20" s="12">
        <v>58</v>
      </c>
      <c r="C20" s="12" t="s">
        <v>193</v>
      </c>
      <c r="D20" s="12">
        <v>15</v>
      </c>
      <c r="E20" s="12" t="s">
        <v>194</v>
      </c>
      <c r="F20" s="13">
        <v>178</v>
      </c>
      <c r="G20" s="14">
        <v>0</v>
      </c>
      <c r="H20" s="15">
        <v>0</v>
      </c>
      <c r="I20" s="14">
        <v>39</v>
      </c>
      <c r="J20" s="15">
        <v>39</v>
      </c>
      <c r="K20" s="14">
        <v>19</v>
      </c>
      <c r="M20" s="16">
        <v>10</v>
      </c>
      <c r="N20" s="17">
        <v>0</v>
      </c>
      <c r="O20" s="18">
        <v>0</v>
      </c>
      <c r="P20" s="39" t="s">
        <v>38</v>
      </c>
      <c r="Q20" s="14" t="s">
        <v>179</v>
      </c>
    </row>
    <row r="21" spans="1:17" s="20" customFormat="1" x14ac:dyDescent="0.15">
      <c r="A21" s="20" t="s">
        <v>203</v>
      </c>
      <c r="D21" s="20">
        <f>SUM(D19:D20)</f>
        <v>30</v>
      </c>
      <c r="F21" s="20">
        <f>SUM(F19:F20)</f>
        <v>356</v>
      </c>
      <c r="G21" s="20">
        <f t="shared" ref="G21:O21" si="4">SUM(G19:G20)</f>
        <v>0</v>
      </c>
      <c r="H21" s="20">
        <f t="shared" si="4"/>
        <v>0</v>
      </c>
      <c r="I21" s="20">
        <f t="shared" si="4"/>
        <v>58</v>
      </c>
      <c r="J21" s="20">
        <f t="shared" si="4"/>
        <v>58</v>
      </c>
      <c r="K21" s="20">
        <f t="shared" si="4"/>
        <v>58</v>
      </c>
      <c r="L21" s="21"/>
      <c r="M21" s="20">
        <f t="shared" si="4"/>
        <v>20</v>
      </c>
      <c r="N21" s="20">
        <f t="shared" si="4"/>
        <v>0</v>
      </c>
      <c r="O21" s="20">
        <f t="shared" si="4"/>
        <v>0</v>
      </c>
      <c r="P21" s="41"/>
    </row>
    <row r="24" spans="1:17" x14ac:dyDescent="0.15">
      <c r="A24" s="12" t="s">
        <v>48</v>
      </c>
      <c r="B24" s="12">
        <v>60</v>
      </c>
      <c r="C24" s="12" t="s">
        <v>112</v>
      </c>
      <c r="D24" s="12">
        <v>0</v>
      </c>
      <c r="F24" s="13">
        <v>603</v>
      </c>
      <c r="G24" s="14">
        <v>20</v>
      </c>
      <c r="H24" s="15">
        <v>0</v>
      </c>
      <c r="I24" s="14">
        <v>40</v>
      </c>
      <c r="J24" s="15">
        <v>40</v>
      </c>
      <c r="K24" s="14">
        <v>20</v>
      </c>
      <c r="M24" s="16">
        <v>0</v>
      </c>
      <c r="N24" s="17">
        <v>0</v>
      </c>
      <c r="O24" s="18">
        <v>0</v>
      </c>
      <c r="P24" s="39" t="s">
        <v>49</v>
      </c>
      <c r="Q24" s="14" t="s">
        <v>179</v>
      </c>
    </row>
    <row r="25" spans="1:17" x14ac:dyDescent="0.15">
      <c r="A25" s="12" t="s">
        <v>48</v>
      </c>
      <c r="B25" s="12">
        <v>60</v>
      </c>
      <c r="C25" s="12" t="s">
        <v>113</v>
      </c>
      <c r="D25" s="12">
        <v>0</v>
      </c>
      <c r="F25" s="13">
        <v>502</v>
      </c>
      <c r="G25" s="14">
        <v>0</v>
      </c>
      <c r="H25" s="15">
        <v>20</v>
      </c>
      <c r="I25" s="14">
        <v>20</v>
      </c>
      <c r="J25" s="15">
        <v>40</v>
      </c>
      <c r="K25" s="14">
        <v>20</v>
      </c>
      <c r="M25" s="16">
        <v>0</v>
      </c>
      <c r="N25" s="17">
        <v>0</v>
      </c>
      <c r="O25" s="18">
        <v>158</v>
      </c>
      <c r="P25" s="40" t="s">
        <v>128</v>
      </c>
      <c r="Q25" s="14" t="s">
        <v>179</v>
      </c>
    </row>
    <row r="26" spans="1:17" x14ac:dyDescent="0.15">
      <c r="A26" s="12" t="s">
        <v>48</v>
      </c>
      <c r="B26" s="12">
        <v>60</v>
      </c>
      <c r="C26" s="12" t="s">
        <v>115</v>
      </c>
      <c r="D26" s="12">
        <v>0</v>
      </c>
      <c r="F26" s="13">
        <v>301</v>
      </c>
      <c r="G26" s="14">
        <v>0</v>
      </c>
      <c r="H26" s="15">
        <v>0</v>
      </c>
      <c r="I26" s="14">
        <v>0</v>
      </c>
      <c r="J26" s="15">
        <v>20</v>
      </c>
      <c r="K26" s="14">
        <v>20</v>
      </c>
      <c r="M26" s="16">
        <v>0</v>
      </c>
      <c r="N26" s="17">
        <v>176</v>
      </c>
      <c r="O26" s="18">
        <v>0</v>
      </c>
      <c r="P26" s="39" t="s">
        <v>50</v>
      </c>
      <c r="Q26" s="14" t="s">
        <v>51</v>
      </c>
    </row>
    <row r="27" spans="1:17" x14ac:dyDescent="0.15">
      <c r="A27" s="12" t="s">
        <v>48</v>
      </c>
      <c r="B27" s="12">
        <v>60</v>
      </c>
      <c r="C27" s="12" t="s">
        <v>116</v>
      </c>
      <c r="D27" s="12">
        <v>0</v>
      </c>
      <c r="F27" s="13">
        <v>241</v>
      </c>
      <c r="G27" s="14">
        <v>0</v>
      </c>
      <c r="H27" s="15">
        <v>40</v>
      </c>
      <c r="I27" s="14">
        <v>40</v>
      </c>
      <c r="J27" s="15">
        <v>20</v>
      </c>
      <c r="K27" s="14">
        <v>20</v>
      </c>
      <c r="M27" s="16">
        <v>0</v>
      </c>
      <c r="N27" s="17">
        <v>0</v>
      </c>
      <c r="O27" s="18">
        <v>0</v>
      </c>
      <c r="P27" s="39" t="s">
        <v>52</v>
      </c>
      <c r="Q27" s="14" t="s">
        <v>53</v>
      </c>
    </row>
    <row r="28" spans="1:17" x14ac:dyDescent="0.15">
      <c r="A28" s="12" t="s">
        <v>48</v>
      </c>
      <c r="B28" s="12">
        <v>60</v>
      </c>
      <c r="C28" s="12" t="s">
        <v>117</v>
      </c>
      <c r="D28" s="12">
        <v>0</v>
      </c>
      <c r="F28" s="13">
        <v>181</v>
      </c>
      <c r="G28" s="14">
        <v>0</v>
      </c>
      <c r="H28" s="15">
        <v>0</v>
      </c>
      <c r="I28" s="14">
        <v>0</v>
      </c>
      <c r="J28" s="15">
        <v>20</v>
      </c>
      <c r="K28" s="14">
        <v>40</v>
      </c>
      <c r="M28" s="16">
        <v>0</v>
      </c>
      <c r="N28" s="17">
        <v>0</v>
      </c>
      <c r="O28" s="18">
        <v>158</v>
      </c>
      <c r="P28" s="39" t="s">
        <v>54</v>
      </c>
      <c r="Q28" s="14" t="s">
        <v>179</v>
      </c>
    </row>
    <row r="29" spans="1:17" x14ac:dyDescent="0.15">
      <c r="A29" s="12" t="s">
        <v>48</v>
      </c>
      <c r="B29" s="12">
        <v>60</v>
      </c>
      <c r="C29" s="12" t="s">
        <v>193</v>
      </c>
      <c r="D29" s="12">
        <v>0</v>
      </c>
      <c r="F29" s="13">
        <v>181</v>
      </c>
      <c r="G29" s="14">
        <v>0</v>
      </c>
      <c r="H29" s="15">
        <v>0</v>
      </c>
      <c r="I29" s="14">
        <v>0</v>
      </c>
      <c r="J29" s="15">
        <v>40</v>
      </c>
      <c r="K29" s="14">
        <v>20</v>
      </c>
      <c r="M29" s="16">
        <v>0</v>
      </c>
      <c r="N29" s="17">
        <v>176</v>
      </c>
      <c r="O29" s="18">
        <v>0</v>
      </c>
      <c r="P29" s="39" t="s">
        <v>54</v>
      </c>
      <c r="Q29" s="14" t="s">
        <v>132</v>
      </c>
    </row>
    <row r="30" spans="1:17" s="20" customFormat="1" x14ac:dyDescent="0.15">
      <c r="A30" s="20" t="s">
        <v>184</v>
      </c>
      <c r="F30" s="20">
        <f>SUM(F24:F29)</f>
        <v>2009</v>
      </c>
      <c r="G30" s="20">
        <f t="shared" ref="G30:O30" si="5">SUM(G24:G29)</f>
        <v>20</v>
      </c>
      <c r="H30" s="20">
        <f t="shared" si="5"/>
        <v>60</v>
      </c>
      <c r="I30" s="20">
        <f t="shared" si="5"/>
        <v>100</v>
      </c>
      <c r="J30" s="20">
        <f t="shared" si="5"/>
        <v>180</v>
      </c>
      <c r="K30" s="20">
        <f t="shared" si="5"/>
        <v>140</v>
      </c>
      <c r="L30" s="21"/>
      <c r="M30" s="20">
        <f t="shared" si="5"/>
        <v>0</v>
      </c>
      <c r="N30" s="20">
        <f t="shared" si="5"/>
        <v>352</v>
      </c>
      <c r="O30" s="20">
        <f t="shared" si="5"/>
        <v>316</v>
      </c>
      <c r="P30" s="41"/>
    </row>
    <row r="32" spans="1:17" x14ac:dyDescent="0.15">
      <c r="A32" s="12" t="s">
        <v>41</v>
      </c>
      <c r="B32" s="12">
        <v>59</v>
      </c>
      <c r="C32" s="12" t="s">
        <v>112</v>
      </c>
      <c r="D32" s="12">
        <v>25</v>
      </c>
      <c r="E32" s="12" t="s">
        <v>194</v>
      </c>
      <c r="F32" s="13">
        <v>612</v>
      </c>
      <c r="G32" s="14">
        <v>0</v>
      </c>
      <c r="H32" s="15">
        <v>0</v>
      </c>
      <c r="I32" s="14">
        <v>41</v>
      </c>
      <c r="J32" s="15">
        <v>41</v>
      </c>
      <c r="K32" s="14">
        <v>20</v>
      </c>
      <c r="L32" s="15">
        <v>0</v>
      </c>
      <c r="M32" s="16">
        <v>10</v>
      </c>
      <c r="N32" s="17">
        <v>0</v>
      </c>
      <c r="O32" s="18">
        <v>164</v>
      </c>
      <c r="P32" s="39" t="s">
        <v>56</v>
      </c>
      <c r="Q32" s="19" t="s">
        <v>43</v>
      </c>
    </row>
    <row r="33" spans="1:17" x14ac:dyDescent="0.15">
      <c r="A33" s="12" t="s">
        <v>41</v>
      </c>
      <c r="B33" s="12">
        <v>60</v>
      </c>
      <c r="C33" s="12" t="s">
        <v>113</v>
      </c>
      <c r="D33" s="12">
        <v>25</v>
      </c>
      <c r="E33" s="12" t="s">
        <v>194</v>
      </c>
      <c r="F33" s="13">
        <v>518</v>
      </c>
      <c r="G33" s="14">
        <v>0</v>
      </c>
      <c r="H33" s="15">
        <v>0</v>
      </c>
      <c r="I33" s="14">
        <v>21</v>
      </c>
      <c r="J33" s="15">
        <v>42</v>
      </c>
      <c r="K33" s="14">
        <v>21</v>
      </c>
      <c r="L33" s="15">
        <v>0</v>
      </c>
      <c r="M33" s="16">
        <v>10</v>
      </c>
      <c r="N33" s="17">
        <v>0</v>
      </c>
      <c r="O33" s="18">
        <v>170</v>
      </c>
      <c r="P33" s="39" t="s">
        <v>18</v>
      </c>
      <c r="Q33" s="19" t="s">
        <v>44</v>
      </c>
    </row>
    <row r="34" spans="1:17" x14ac:dyDescent="0.15">
      <c r="A34" s="12" t="s">
        <v>41</v>
      </c>
      <c r="B34" s="12">
        <v>60</v>
      </c>
      <c r="C34" s="12" t="s">
        <v>115</v>
      </c>
      <c r="D34" s="12">
        <v>10</v>
      </c>
      <c r="E34" s="12" t="s">
        <v>194</v>
      </c>
      <c r="F34" s="13">
        <v>311</v>
      </c>
      <c r="G34" s="14">
        <v>0</v>
      </c>
      <c r="H34" s="15">
        <v>0</v>
      </c>
      <c r="I34" s="14">
        <v>21</v>
      </c>
      <c r="J34" s="15">
        <v>21</v>
      </c>
      <c r="K34" s="14">
        <v>21</v>
      </c>
      <c r="L34" s="15">
        <v>0</v>
      </c>
      <c r="M34" s="16">
        <v>10</v>
      </c>
      <c r="N34" s="17">
        <v>190</v>
      </c>
      <c r="O34" s="18">
        <v>0</v>
      </c>
      <c r="P34" s="39" t="s">
        <v>19</v>
      </c>
      <c r="Q34" s="19" t="s">
        <v>45</v>
      </c>
    </row>
    <row r="35" spans="1:17" x14ac:dyDescent="0.15">
      <c r="A35" s="12" t="s">
        <v>42</v>
      </c>
      <c r="B35" s="12">
        <v>65</v>
      </c>
      <c r="C35" s="12" t="s">
        <v>210</v>
      </c>
      <c r="D35" s="12">
        <v>15</v>
      </c>
      <c r="E35" s="12" t="s">
        <v>200</v>
      </c>
      <c r="F35" s="13">
        <v>260</v>
      </c>
      <c r="G35" s="14">
        <v>0</v>
      </c>
      <c r="H35" s="15">
        <v>0</v>
      </c>
      <c r="I35" s="14">
        <v>45</v>
      </c>
      <c r="J35" s="15">
        <v>22</v>
      </c>
      <c r="K35" s="14">
        <v>22</v>
      </c>
      <c r="M35" s="16">
        <v>25</v>
      </c>
      <c r="N35" s="17">
        <v>0</v>
      </c>
      <c r="O35" s="18">
        <v>94</v>
      </c>
      <c r="P35" s="39" t="s">
        <v>61</v>
      </c>
      <c r="Q35" s="19" t="s">
        <v>22</v>
      </c>
    </row>
    <row r="36" spans="1:17" x14ac:dyDescent="0.15">
      <c r="A36" s="12" t="s">
        <v>42</v>
      </c>
      <c r="B36" s="12">
        <v>65</v>
      </c>
      <c r="C36" s="12" t="s">
        <v>117</v>
      </c>
      <c r="D36" s="12">
        <v>20</v>
      </c>
      <c r="E36" s="12" t="s">
        <v>200</v>
      </c>
      <c r="F36" s="13">
        <v>195</v>
      </c>
      <c r="G36" s="14">
        <v>0</v>
      </c>
      <c r="H36" s="15">
        <v>0</v>
      </c>
      <c r="I36" s="14">
        <v>22</v>
      </c>
      <c r="J36" s="15">
        <v>22</v>
      </c>
      <c r="K36" s="14">
        <v>22</v>
      </c>
      <c r="M36" s="16">
        <v>25</v>
      </c>
      <c r="N36" s="17">
        <v>0</v>
      </c>
      <c r="O36" s="18">
        <v>94</v>
      </c>
      <c r="Q36" s="19" t="s">
        <v>23</v>
      </c>
    </row>
    <row r="37" spans="1:17" x14ac:dyDescent="0.15">
      <c r="A37" s="12" t="s">
        <v>42</v>
      </c>
      <c r="B37" s="12">
        <v>65</v>
      </c>
      <c r="C37" s="12" t="s">
        <v>193</v>
      </c>
      <c r="D37" s="12">
        <v>25</v>
      </c>
      <c r="E37" s="12" t="s">
        <v>200</v>
      </c>
      <c r="F37" s="13">
        <v>195</v>
      </c>
      <c r="G37" s="14">
        <v>0</v>
      </c>
      <c r="H37" s="15">
        <v>0</v>
      </c>
      <c r="I37" s="14">
        <v>45</v>
      </c>
      <c r="J37" s="15">
        <v>45</v>
      </c>
      <c r="K37" s="14">
        <v>22</v>
      </c>
      <c r="M37" s="16">
        <v>25</v>
      </c>
      <c r="N37" s="17">
        <v>0</v>
      </c>
      <c r="O37" s="18">
        <v>0</v>
      </c>
      <c r="P37" s="39" t="s">
        <v>63</v>
      </c>
      <c r="Q37" s="19" t="s">
        <v>139</v>
      </c>
    </row>
    <row r="38" spans="1:17" s="20" customFormat="1" x14ac:dyDescent="0.15">
      <c r="A38" s="20" t="s">
        <v>187</v>
      </c>
      <c r="F38" s="20">
        <f>SUM(F32:F37)</f>
        <v>2091</v>
      </c>
      <c r="G38" s="20">
        <f t="shared" ref="G38:O38" si="6">SUM(G32:G37)</f>
        <v>0</v>
      </c>
      <c r="H38" s="20">
        <f t="shared" si="6"/>
        <v>0</v>
      </c>
      <c r="I38" s="20">
        <f t="shared" si="6"/>
        <v>195</v>
      </c>
      <c r="J38" s="20">
        <f t="shared" si="6"/>
        <v>193</v>
      </c>
      <c r="K38" s="20">
        <f t="shared" si="6"/>
        <v>128</v>
      </c>
      <c r="L38" s="21"/>
      <c r="M38" s="20">
        <f t="shared" si="6"/>
        <v>105</v>
      </c>
      <c r="N38" s="20">
        <f t="shared" si="6"/>
        <v>190</v>
      </c>
      <c r="O38" s="20">
        <f t="shared" si="6"/>
        <v>522</v>
      </c>
      <c r="P38" s="41"/>
    </row>
    <row r="40" spans="1:17" s="20" customFormat="1" x14ac:dyDescent="0.15">
      <c r="A40" s="20" t="s">
        <v>192</v>
      </c>
      <c r="G40" s="23"/>
      <c r="H40" s="24"/>
      <c r="I40" s="23"/>
      <c r="J40" s="24"/>
      <c r="K40" s="23"/>
      <c r="L40" s="25"/>
      <c r="M40" s="26"/>
      <c r="N40" s="27"/>
      <c r="O40" s="28"/>
      <c r="P40" s="42"/>
      <c r="Q40" s="23"/>
    </row>
    <row r="41" spans="1:17" s="20" customFormat="1" x14ac:dyDescent="0.15">
      <c r="A41" s="20" t="s">
        <v>188</v>
      </c>
      <c r="F41" s="20">
        <f t="shared" ref="F41:K41" si="7">F38-F30</f>
        <v>82</v>
      </c>
      <c r="G41" s="20">
        <f t="shared" si="7"/>
        <v>-20</v>
      </c>
      <c r="H41" s="20">
        <f t="shared" si="7"/>
        <v>-60</v>
      </c>
      <c r="I41" s="20">
        <f t="shared" si="7"/>
        <v>95</v>
      </c>
      <c r="J41" s="20">
        <f t="shared" si="7"/>
        <v>13</v>
      </c>
      <c r="K41" s="20">
        <f t="shared" si="7"/>
        <v>-12</v>
      </c>
      <c r="L41" s="21"/>
      <c r="M41" s="20">
        <f>M38-M30</f>
        <v>105</v>
      </c>
      <c r="N41" s="20">
        <f>N38-N30</f>
        <v>-162</v>
      </c>
      <c r="O41" s="20">
        <f>O38-O30</f>
        <v>206</v>
      </c>
      <c r="P41" s="41" t="s">
        <v>129</v>
      </c>
      <c r="Q41" s="20" t="s">
        <v>24</v>
      </c>
    </row>
    <row r="42" spans="1:17" s="13" customFormat="1" x14ac:dyDescent="0.15">
      <c r="L42" s="37"/>
      <c r="P42" s="43" t="s">
        <v>130</v>
      </c>
    </row>
    <row r="43" spans="1:17" x14ac:dyDescent="0.15">
      <c r="C43" s="29"/>
      <c r="N43" s="20" t="s">
        <v>20</v>
      </c>
      <c r="O43" s="13"/>
      <c r="P43" s="43"/>
      <c r="Q43" s="13"/>
    </row>
    <row r="44" spans="1:17" x14ac:dyDescent="0.15">
      <c r="C44" s="29"/>
      <c r="N44" s="20" t="s">
        <v>21</v>
      </c>
      <c r="O44" s="13"/>
      <c r="P44" s="43"/>
      <c r="Q44" s="13"/>
    </row>
    <row r="46" spans="1:17" s="20" customFormat="1" x14ac:dyDescent="0.15">
      <c r="L46" s="21"/>
      <c r="P46" s="41"/>
    </row>
    <row r="47" spans="1:17" s="20" customFormat="1" x14ac:dyDescent="0.15">
      <c r="A47" s="62" t="s">
        <v>238</v>
      </c>
      <c r="B47" s="13">
        <v>65</v>
      </c>
      <c r="C47" s="12" t="s">
        <v>112</v>
      </c>
      <c r="D47" s="31" t="s">
        <v>235</v>
      </c>
      <c r="E47" s="31" t="s">
        <v>225</v>
      </c>
      <c r="F47" s="13">
        <v>687</v>
      </c>
      <c r="G47" s="14"/>
      <c r="H47" s="15"/>
      <c r="I47" s="14">
        <v>36</v>
      </c>
      <c r="J47" s="15">
        <v>27</v>
      </c>
      <c r="K47" s="14">
        <v>22</v>
      </c>
      <c r="L47" s="22"/>
      <c r="M47" s="16">
        <v>25</v>
      </c>
      <c r="N47" s="17"/>
      <c r="O47" s="18">
        <v>94</v>
      </c>
      <c r="P47" s="40"/>
      <c r="Q47" s="19" t="s">
        <v>251</v>
      </c>
    </row>
    <row r="48" spans="1:17" s="20" customFormat="1" x14ac:dyDescent="0.15">
      <c r="A48" s="62" t="s">
        <v>238</v>
      </c>
      <c r="B48" s="13">
        <v>65</v>
      </c>
      <c r="C48" s="12" t="s">
        <v>113</v>
      </c>
      <c r="D48" s="31" t="s">
        <v>235</v>
      </c>
      <c r="E48" s="31" t="s">
        <v>225</v>
      </c>
      <c r="F48" s="13">
        <v>573</v>
      </c>
      <c r="G48" s="14"/>
      <c r="H48" s="15"/>
      <c r="I48" s="14">
        <v>22</v>
      </c>
      <c r="J48" s="15">
        <v>45</v>
      </c>
      <c r="K48" s="14">
        <v>18</v>
      </c>
      <c r="L48" s="22"/>
      <c r="M48" s="16">
        <v>25</v>
      </c>
      <c r="N48" s="17"/>
      <c r="O48" s="18">
        <v>38</v>
      </c>
      <c r="P48" s="40"/>
      <c r="Q48" s="19" t="s">
        <v>252</v>
      </c>
    </row>
    <row r="49" spans="1:17" s="20" customFormat="1" x14ac:dyDescent="0.15">
      <c r="A49" s="62" t="s">
        <v>238</v>
      </c>
      <c r="B49" s="13">
        <v>65</v>
      </c>
      <c r="C49" s="12" t="s">
        <v>115</v>
      </c>
      <c r="D49" s="31" t="s">
        <v>235</v>
      </c>
      <c r="E49" s="31" t="s">
        <v>225</v>
      </c>
      <c r="F49" s="13">
        <v>344</v>
      </c>
      <c r="G49" s="14"/>
      <c r="H49" s="15"/>
      <c r="I49" s="14"/>
      <c r="J49" s="15">
        <v>22</v>
      </c>
      <c r="K49" s="14">
        <v>22</v>
      </c>
      <c r="L49" s="22"/>
      <c r="M49" s="16">
        <v>25</v>
      </c>
      <c r="N49" s="17">
        <v>105</v>
      </c>
      <c r="O49" s="18"/>
      <c r="P49" s="39" t="s">
        <v>247</v>
      </c>
      <c r="Q49" s="19" t="s">
        <v>253</v>
      </c>
    </row>
    <row r="50" spans="1:17" s="20" customFormat="1" x14ac:dyDescent="0.15">
      <c r="A50" s="62" t="s">
        <v>238</v>
      </c>
      <c r="B50" s="13">
        <v>65</v>
      </c>
      <c r="C50" s="12" t="s">
        <v>116</v>
      </c>
      <c r="D50" s="31" t="s">
        <v>235</v>
      </c>
      <c r="E50" s="31" t="s">
        <v>225</v>
      </c>
      <c r="F50" s="13">
        <v>275</v>
      </c>
      <c r="G50" s="14"/>
      <c r="H50" s="15"/>
      <c r="I50" s="14">
        <v>36</v>
      </c>
      <c r="J50" s="15">
        <v>18</v>
      </c>
      <c r="K50" s="14">
        <v>22</v>
      </c>
      <c r="L50" s="22"/>
      <c r="M50" s="16">
        <v>25</v>
      </c>
      <c r="N50" s="17"/>
      <c r="O50" s="18">
        <v>75</v>
      </c>
      <c r="P50" s="40"/>
      <c r="Q50" s="19" t="s">
        <v>254</v>
      </c>
    </row>
    <row r="51" spans="1:17" s="20" customFormat="1" x14ac:dyDescent="0.15">
      <c r="A51" s="62" t="s">
        <v>238</v>
      </c>
      <c r="B51" s="13">
        <v>65</v>
      </c>
      <c r="C51" s="12" t="s">
        <v>117</v>
      </c>
      <c r="D51" s="31" t="s">
        <v>235</v>
      </c>
      <c r="E51" s="31" t="s">
        <v>225</v>
      </c>
      <c r="F51" s="13">
        <v>206</v>
      </c>
      <c r="G51" s="14"/>
      <c r="H51" s="15"/>
      <c r="I51" s="14">
        <v>22</v>
      </c>
      <c r="J51" s="49">
        <v>22</v>
      </c>
      <c r="K51" s="14">
        <v>22</v>
      </c>
      <c r="L51" s="22"/>
      <c r="M51" s="16">
        <v>25</v>
      </c>
      <c r="N51" s="17"/>
      <c r="O51" s="18">
        <v>112</v>
      </c>
      <c r="P51" s="39"/>
      <c r="Q51" s="19" t="s">
        <v>255</v>
      </c>
    </row>
    <row r="52" spans="1:17" s="20" customFormat="1" x14ac:dyDescent="0.15">
      <c r="A52" s="62" t="s">
        <v>238</v>
      </c>
      <c r="B52" s="13">
        <v>65</v>
      </c>
      <c r="C52" s="12" t="s">
        <v>193</v>
      </c>
      <c r="D52" s="31" t="s">
        <v>235</v>
      </c>
      <c r="E52" s="31" t="s">
        <v>225</v>
      </c>
      <c r="F52" s="13">
        <v>206</v>
      </c>
      <c r="G52" s="14"/>
      <c r="H52" s="15"/>
      <c r="I52" s="14">
        <v>36</v>
      </c>
      <c r="J52" s="15"/>
      <c r="K52" s="14">
        <v>18</v>
      </c>
      <c r="L52" s="22"/>
      <c r="M52" s="16">
        <v>25</v>
      </c>
      <c r="N52" s="17">
        <v>84</v>
      </c>
      <c r="O52" s="18"/>
      <c r="P52" s="39" t="s">
        <v>250</v>
      </c>
      <c r="Q52" s="46" t="s">
        <v>256</v>
      </c>
    </row>
    <row r="53" spans="1:17" s="20" customFormat="1" x14ac:dyDescent="0.15">
      <c r="A53" s="13"/>
      <c r="F53" s="20">
        <f>SUM(F47:F52)</f>
        <v>2291</v>
      </c>
      <c r="G53" s="20">
        <f t="shared" ref="G53:K53" si="8">SUM(G47:G52)</f>
        <v>0</v>
      </c>
      <c r="H53" s="20">
        <f t="shared" si="8"/>
        <v>0</v>
      </c>
      <c r="I53" s="20">
        <f t="shared" si="8"/>
        <v>152</v>
      </c>
      <c r="J53" s="20">
        <f t="shared" si="8"/>
        <v>134</v>
      </c>
      <c r="K53" s="20">
        <f t="shared" si="8"/>
        <v>124</v>
      </c>
      <c r="L53" s="21"/>
      <c r="M53" s="20">
        <f t="shared" ref="M53:O53" si="9">SUM(M47:M52)</f>
        <v>150</v>
      </c>
      <c r="N53" s="20">
        <f t="shared" si="9"/>
        <v>189</v>
      </c>
      <c r="O53" s="20">
        <f t="shared" si="9"/>
        <v>319</v>
      </c>
      <c r="P53" s="40"/>
      <c r="Q53" s="14"/>
    </row>
    <row r="54" spans="1:17" s="20" customFormat="1" x14ac:dyDescent="0.15">
      <c r="A54" s="13"/>
      <c r="F54" s="13"/>
      <c r="G54" s="14"/>
      <c r="H54" s="15"/>
      <c r="I54" s="14">
        <f>22+22</f>
        <v>44</v>
      </c>
      <c r="J54" s="15">
        <f>9+45</f>
        <v>54</v>
      </c>
      <c r="K54" s="14">
        <f>9+45+45</f>
        <v>99</v>
      </c>
      <c r="L54" s="22"/>
      <c r="M54" s="16"/>
      <c r="N54" s="17"/>
      <c r="O54" s="18">
        <v>188</v>
      </c>
      <c r="P54" s="40" t="s">
        <v>233</v>
      </c>
      <c r="Q54" s="14"/>
    </row>
    <row r="55" spans="1:17" s="20" customFormat="1" x14ac:dyDescent="0.15">
      <c r="A55" s="13"/>
      <c r="F55" s="13"/>
      <c r="G55" s="33">
        <f>SUM(G53:G54)</f>
        <v>0</v>
      </c>
      <c r="H55" s="33">
        <f t="shared" ref="H55:O55" si="10">SUM(H53:H54)</f>
        <v>0</v>
      </c>
      <c r="I55" s="33">
        <f t="shared" si="10"/>
        <v>196</v>
      </c>
      <c r="J55" s="33">
        <f t="shared" si="10"/>
        <v>188</v>
      </c>
      <c r="K55" s="33">
        <f t="shared" si="10"/>
        <v>223</v>
      </c>
      <c r="L55" s="33">
        <f t="shared" si="10"/>
        <v>0</v>
      </c>
      <c r="M55" s="33">
        <f t="shared" si="10"/>
        <v>150</v>
      </c>
      <c r="N55" s="33">
        <f t="shared" si="10"/>
        <v>189</v>
      </c>
      <c r="O55" s="33">
        <f t="shared" si="10"/>
        <v>507</v>
      </c>
      <c r="P55" s="42" t="s">
        <v>257</v>
      </c>
      <c r="Q55" s="14"/>
    </row>
    <row r="56" spans="1:17" s="20" customFormat="1" x14ac:dyDescent="0.15">
      <c r="A56" s="13"/>
      <c r="F56" s="13"/>
      <c r="G56" s="33"/>
      <c r="H56" s="33"/>
      <c r="I56" s="33"/>
      <c r="J56" s="33"/>
      <c r="K56" s="33"/>
      <c r="L56" s="33"/>
      <c r="M56" s="33"/>
      <c r="N56" s="33"/>
      <c r="O56" s="33"/>
      <c r="P56" s="60" t="s">
        <v>259</v>
      </c>
      <c r="Q56" s="14"/>
    </row>
    <row r="57" spans="1:17" s="20" customFormat="1" x14ac:dyDescent="0.15">
      <c r="A57" s="13"/>
      <c r="F57" s="13"/>
      <c r="G57" s="33"/>
      <c r="H57" s="33"/>
      <c r="I57" s="33"/>
      <c r="J57" s="33"/>
      <c r="K57" s="33"/>
      <c r="L57" s="33"/>
      <c r="M57" s="33"/>
      <c r="N57" s="33"/>
      <c r="O57" s="33"/>
      <c r="P57" s="40"/>
      <c r="Q57" s="14"/>
    </row>
    <row r="58" spans="1:17" s="20" customFormat="1" x14ac:dyDescent="0.15">
      <c r="A58" s="13"/>
      <c r="G58" s="14"/>
      <c r="H58" s="15"/>
      <c r="I58" s="14"/>
      <c r="J58" s="15"/>
      <c r="K58" s="14"/>
      <c r="L58" s="22"/>
      <c r="M58" s="16"/>
      <c r="N58" s="17"/>
      <c r="O58" s="18"/>
      <c r="P58" s="57"/>
      <c r="Q58" s="14"/>
    </row>
    <row r="59" spans="1:17" s="20" customFormat="1" x14ac:dyDescent="0.15">
      <c r="A59" s="48" t="s">
        <v>248</v>
      </c>
      <c r="G59" s="14"/>
      <c r="H59" s="15"/>
      <c r="I59" s="14"/>
      <c r="J59" s="15"/>
      <c r="K59" s="14"/>
      <c r="L59" s="22"/>
      <c r="M59" s="16"/>
      <c r="N59" s="17"/>
      <c r="O59" s="18"/>
      <c r="P59" s="39"/>
      <c r="Q59" s="14"/>
    </row>
    <row r="60" spans="1:17" s="20" customFormat="1" x14ac:dyDescent="0.15">
      <c r="A60" s="35" t="s">
        <v>239</v>
      </c>
      <c r="B60" s="47">
        <v>55</v>
      </c>
      <c r="C60" s="12" t="s">
        <v>112</v>
      </c>
      <c r="D60" s="12" t="s">
        <v>235</v>
      </c>
      <c r="E60" s="12" t="s">
        <v>225</v>
      </c>
      <c r="F60" s="13">
        <v>564</v>
      </c>
      <c r="G60" s="14"/>
      <c r="H60" s="15"/>
      <c r="I60" s="14">
        <v>29</v>
      </c>
      <c r="J60" s="15">
        <v>22</v>
      </c>
      <c r="K60" s="14">
        <v>18</v>
      </c>
      <c r="L60" s="22"/>
      <c r="M60" s="16">
        <v>10</v>
      </c>
      <c r="N60" s="51"/>
      <c r="O60" s="18">
        <v>67</v>
      </c>
      <c r="P60" s="39" t="s">
        <v>240</v>
      </c>
      <c r="Q60" s="19" t="s">
        <v>241</v>
      </c>
    </row>
    <row r="61" spans="1:17" s="20" customFormat="1" x14ac:dyDescent="0.15">
      <c r="A61" s="35" t="s">
        <v>239</v>
      </c>
      <c r="B61" s="47">
        <v>55</v>
      </c>
      <c r="C61" s="12" t="s">
        <v>113</v>
      </c>
      <c r="D61" s="12" t="s">
        <v>235</v>
      </c>
      <c r="E61" s="12" t="s">
        <v>225</v>
      </c>
      <c r="F61" s="13">
        <v>470</v>
      </c>
      <c r="G61" s="14"/>
      <c r="H61" s="15"/>
      <c r="I61" s="14">
        <v>18</v>
      </c>
      <c r="J61" s="15">
        <v>37</v>
      </c>
      <c r="K61" s="14">
        <v>14</v>
      </c>
      <c r="L61" s="22"/>
      <c r="M61" s="16">
        <v>10</v>
      </c>
      <c r="N61" s="17"/>
      <c r="O61" s="18">
        <v>27</v>
      </c>
      <c r="P61" s="40"/>
      <c r="Q61" s="19" t="s">
        <v>242</v>
      </c>
    </row>
    <row r="62" spans="1:17" s="20" customFormat="1" x14ac:dyDescent="0.15">
      <c r="A62" s="35" t="s">
        <v>239</v>
      </c>
      <c r="B62" s="47">
        <v>55</v>
      </c>
      <c r="C62" s="12" t="s">
        <v>115</v>
      </c>
      <c r="D62" s="12" t="s">
        <v>235</v>
      </c>
      <c r="E62" s="12" t="s">
        <v>225</v>
      </c>
      <c r="F62" s="13">
        <v>282</v>
      </c>
      <c r="G62" s="14"/>
      <c r="H62" s="15"/>
      <c r="I62" s="14"/>
      <c r="J62" s="49">
        <v>18</v>
      </c>
      <c r="K62" s="14">
        <v>18</v>
      </c>
      <c r="L62" s="22"/>
      <c r="M62" s="16">
        <v>10</v>
      </c>
      <c r="N62" s="17">
        <v>74</v>
      </c>
      <c r="O62" s="18"/>
      <c r="P62" s="39" t="s">
        <v>247</v>
      </c>
      <c r="Q62" s="19" t="s">
        <v>243</v>
      </c>
    </row>
    <row r="63" spans="1:17" s="20" customFormat="1" x14ac:dyDescent="0.15">
      <c r="A63" s="35" t="s">
        <v>239</v>
      </c>
      <c r="B63" s="47">
        <v>55</v>
      </c>
      <c r="C63" s="12" t="s">
        <v>116</v>
      </c>
      <c r="D63" s="12" t="s">
        <v>235</v>
      </c>
      <c r="E63" s="12" t="s">
        <v>225</v>
      </c>
      <c r="F63" s="13">
        <v>226</v>
      </c>
      <c r="G63" s="14"/>
      <c r="H63" s="15"/>
      <c r="I63" s="14">
        <v>29</v>
      </c>
      <c r="J63" s="15">
        <v>14</v>
      </c>
      <c r="K63" s="14">
        <v>18</v>
      </c>
      <c r="L63" s="22"/>
      <c r="M63" s="55">
        <v>10</v>
      </c>
      <c r="N63" s="17"/>
      <c r="O63" s="53">
        <v>53</v>
      </c>
      <c r="P63" s="40"/>
      <c r="Q63" s="19" t="s">
        <v>244</v>
      </c>
    </row>
    <row r="64" spans="1:17" s="20" customFormat="1" x14ac:dyDescent="0.15">
      <c r="A64" s="35" t="s">
        <v>239</v>
      </c>
      <c r="B64" s="47">
        <v>55</v>
      </c>
      <c r="C64" s="12" t="s">
        <v>117</v>
      </c>
      <c r="D64" s="12" t="s">
        <v>235</v>
      </c>
      <c r="E64" s="12" t="s">
        <v>225</v>
      </c>
      <c r="F64" s="13">
        <v>169</v>
      </c>
      <c r="G64" s="14"/>
      <c r="H64" s="15"/>
      <c r="I64" s="14">
        <v>18</v>
      </c>
      <c r="J64" s="15">
        <v>18</v>
      </c>
      <c r="K64" s="14">
        <v>18</v>
      </c>
      <c r="L64" s="22"/>
      <c r="M64" s="16">
        <v>10</v>
      </c>
      <c r="N64" s="17"/>
      <c r="O64" s="18">
        <v>80</v>
      </c>
      <c r="P64" s="39"/>
      <c r="Q64" s="19" t="s">
        <v>245</v>
      </c>
    </row>
    <row r="65" spans="1:17" s="20" customFormat="1" x14ac:dyDescent="0.15">
      <c r="A65" s="35" t="s">
        <v>239</v>
      </c>
      <c r="B65" s="47">
        <v>55</v>
      </c>
      <c r="C65" s="12" t="s">
        <v>193</v>
      </c>
      <c r="D65" s="12" t="s">
        <v>235</v>
      </c>
      <c r="E65" s="12" t="s">
        <v>225</v>
      </c>
      <c r="F65" s="13">
        <v>169</v>
      </c>
      <c r="G65" s="14"/>
      <c r="H65" s="15"/>
      <c r="I65" s="14">
        <v>29</v>
      </c>
      <c r="J65" s="15"/>
      <c r="K65" s="14">
        <v>14</v>
      </c>
      <c r="L65" s="22"/>
      <c r="M65" s="16">
        <v>10</v>
      </c>
      <c r="N65" s="51">
        <v>59</v>
      </c>
      <c r="O65" s="18"/>
      <c r="P65" s="39" t="s">
        <v>240</v>
      </c>
      <c r="Q65" s="46" t="s">
        <v>246</v>
      </c>
    </row>
    <row r="66" spans="1:17" s="20" customFormat="1" x14ac:dyDescent="0.15">
      <c r="A66" s="13"/>
      <c r="F66" s="20">
        <f>SUM(F60:F65)</f>
        <v>1880</v>
      </c>
      <c r="G66" s="20">
        <f t="shared" ref="G66:K66" si="11">SUM(G60:G65)</f>
        <v>0</v>
      </c>
      <c r="H66" s="20">
        <f t="shared" si="11"/>
        <v>0</v>
      </c>
      <c r="I66" s="20">
        <f t="shared" si="11"/>
        <v>123</v>
      </c>
      <c r="J66" s="20">
        <f t="shared" si="11"/>
        <v>109</v>
      </c>
      <c r="K66" s="20">
        <f t="shared" si="11"/>
        <v>100</v>
      </c>
      <c r="L66" s="21"/>
      <c r="M66" s="20">
        <f t="shared" ref="M66:O66" si="12">SUM(M60:M65)</f>
        <v>60</v>
      </c>
      <c r="N66" s="20">
        <f t="shared" si="12"/>
        <v>133</v>
      </c>
      <c r="O66" s="20">
        <f t="shared" si="12"/>
        <v>227</v>
      </c>
      <c r="P66" s="40"/>
      <c r="Q66" s="14"/>
    </row>
    <row r="67" spans="1:17" s="20" customFormat="1" x14ac:dyDescent="0.15">
      <c r="A67" s="13"/>
      <c r="F67" s="13"/>
      <c r="G67" s="14"/>
      <c r="H67" s="15"/>
      <c r="I67" s="14">
        <f>18+18</f>
        <v>36</v>
      </c>
      <c r="J67" s="15">
        <f>7+37</f>
        <v>44</v>
      </c>
      <c r="K67" s="14">
        <f>37+18</f>
        <v>55</v>
      </c>
      <c r="L67" s="22"/>
      <c r="M67" s="16"/>
      <c r="N67" s="17"/>
      <c r="O67" s="18">
        <v>134</v>
      </c>
      <c r="P67" s="40" t="s">
        <v>233</v>
      </c>
      <c r="Q67" s="14"/>
    </row>
    <row r="68" spans="1:17" s="20" customFormat="1" x14ac:dyDescent="0.15">
      <c r="A68" s="13"/>
      <c r="F68" s="13"/>
      <c r="G68" s="33">
        <f>SUM(G66:G67)</f>
        <v>0</v>
      </c>
      <c r="H68" s="33">
        <f t="shared" ref="H68:O68" si="13">SUM(H66:H67)</f>
        <v>0</v>
      </c>
      <c r="I68" s="33">
        <f t="shared" si="13"/>
        <v>159</v>
      </c>
      <c r="J68" s="33">
        <f t="shared" si="13"/>
        <v>153</v>
      </c>
      <c r="K68" s="33">
        <f t="shared" si="13"/>
        <v>155</v>
      </c>
      <c r="L68" s="33">
        <f t="shared" si="13"/>
        <v>0</v>
      </c>
      <c r="M68" s="33">
        <f t="shared" si="13"/>
        <v>60</v>
      </c>
      <c r="N68" s="33">
        <f t="shared" si="13"/>
        <v>133</v>
      </c>
      <c r="O68" s="33">
        <f t="shared" si="13"/>
        <v>361</v>
      </c>
      <c r="P68" s="40" t="s">
        <v>257</v>
      </c>
      <c r="Q68" s="14"/>
    </row>
    <row r="69" spans="1:17" s="20" customFormat="1" x14ac:dyDescent="0.15">
      <c r="A69" s="13"/>
      <c r="F69" s="13"/>
      <c r="G69" s="33"/>
      <c r="H69" s="33"/>
      <c r="I69" s="33"/>
      <c r="J69" s="33"/>
      <c r="K69" s="33"/>
      <c r="L69" s="33"/>
      <c r="M69" s="33"/>
      <c r="N69" s="33"/>
      <c r="O69" s="33"/>
      <c r="P69" s="40" t="s">
        <v>258</v>
      </c>
      <c r="Q69" s="14"/>
    </row>
    <row r="70" spans="1:17" s="20" customFormat="1" x14ac:dyDescent="0.15">
      <c r="A70" s="13"/>
      <c r="F70" s="13"/>
      <c r="G70" s="33"/>
      <c r="H70" s="33"/>
      <c r="I70" s="33"/>
      <c r="J70" s="33"/>
      <c r="K70" s="33"/>
      <c r="L70" s="33"/>
      <c r="M70" s="33"/>
      <c r="N70" s="33"/>
      <c r="O70" s="33"/>
      <c r="P70" s="58" t="s">
        <v>249</v>
      </c>
      <c r="Q70" s="44"/>
    </row>
    <row r="71" spans="1:17" s="20" customFormat="1" x14ac:dyDescent="0.15">
      <c r="A71" s="13"/>
      <c r="L71" s="21"/>
      <c r="P71" s="59"/>
      <c r="Q71" s="45"/>
    </row>
    <row r="72" spans="1:17" x14ac:dyDescent="0.15">
      <c r="A72" s="30" t="s">
        <v>224</v>
      </c>
      <c r="B72" s="31">
        <v>65</v>
      </c>
      <c r="C72" s="31" t="s">
        <v>112</v>
      </c>
      <c r="D72" s="31" t="s">
        <v>235</v>
      </c>
      <c r="E72" s="31" t="s">
        <v>225</v>
      </c>
      <c r="F72" s="13">
        <v>974</v>
      </c>
      <c r="G72" s="14">
        <v>22</v>
      </c>
      <c r="H72" s="15">
        <v>22</v>
      </c>
      <c r="I72" s="14">
        <v>36</v>
      </c>
      <c r="K72" s="14">
        <v>22</v>
      </c>
      <c r="M72" s="16">
        <v>25</v>
      </c>
      <c r="Q72" s="19" t="s">
        <v>226</v>
      </c>
    </row>
    <row r="73" spans="1:17" x14ac:dyDescent="0.15">
      <c r="A73" s="30" t="s">
        <v>224</v>
      </c>
      <c r="B73" s="31">
        <v>65</v>
      </c>
      <c r="C73" s="31" t="s">
        <v>113</v>
      </c>
      <c r="D73" s="31" t="s">
        <v>235</v>
      </c>
      <c r="E73" s="31" t="s">
        <v>225</v>
      </c>
      <c r="F73" s="13">
        <v>812</v>
      </c>
      <c r="H73" s="15">
        <v>22</v>
      </c>
      <c r="I73" s="14">
        <v>22</v>
      </c>
      <c r="M73" s="16">
        <v>25</v>
      </c>
      <c r="O73" s="18">
        <v>94</v>
      </c>
      <c r="P73" s="39" t="s">
        <v>232</v>
      </c>
      <c r="Q73" s="19" t="s">
        <v>227</v>
      </c>
    </row>
    <row r="74" spans="1:17" x14ac:dyDescent="0.15">
      <c r="A74" s="30" t="s">
        <v>224</v>
      </c>
      <c r="B74" s="31">
        <v>65</v>
      </c>
      <c r="C74" s="31" t="s">
        <v>115</v>
      </c>
      <c r="D74" s="31" t="s">
        <v>235</v>
      </c>
      <c r="E74" s="31" t="s">
        <v>225</v>
      </c>
      <c r="F74" s="13">
        <v>487</v>
      </c>
      <c r="G74" s="14">
        <v>22</v>
      </c>
      <c r="H74" s="15">
        <v>27</v>
      </c>
      <c r="J74" s="15">
        <v>22</v>
      </c>
      <c r="K74" s="14">
        <v>22</v>
      </c>
      <c r="M74" s="16">
        <v>25</v>
      </c>
      <c r="Q74" s="19" t="s">
        <v>228</v>
      </c>
    </row>
    <row r="75" spans="1:17" x14ac:dyDescent="0.15">
      <c r="A75" s="30" t="s">
        <v>224</v>
      </c>
      <c r="B75" s="31">
        <v>65</v>
      </c>
      <c r="C75" s="31" t="s">
        <v>116</v>
      </c>
      <c r="D75" s="31" t="s">
        <v>235</v>
      </c>
      <c r="E75" s="31" t="s">
        <v>225</v>
      </c>
      <c r="F75" s="13">
        <v>390</v>
      </c>
      <c r="G75" s="14">
        <v>22</v>
      </c>
      <c r="H75" s="15">
        <v>22</v>
      </c>
      <c r="M75" s="16">
        <v>25</v>
      </c>
      <c r="O75" s="18">
        <v>112</v>
      </c>
      <c r="P75" s="39" t="s">
        <v>232</v>
      </c>
      <c r="Q75" s="19" t="s">
        <v>229</v>
      </c>
    </row>
    <row r="76" spans="1:17" x14ac:dyDescent="0.15">
      <c r="A76" s="30" t="s">
        <v>224</v>
      </c>
      <c r="B76" s="31">
        <v>65</v>
      </c>
      <c r="C76" s="31" t="s">
        <v>117</v>
      </c>
      <c r="D76" s="31" t="s">
        <v>235</v>
      </c>
      <c r="E76" s="31" t="s">
        <v>225</v>
      </c>
      <c r="F76" s="13">
        <v>292</v>
      </c>
      <c r="G76" s="14">
        <v>27</v>
      </c>
      <c r="H76" s="15">
        <v>22</v>
      </c>
      <c r="J76" s="15">
        <v>22</v>
      </c>
      <c r="M76" s="16">
        <v>25</v>
      </c>
      <c r="O76" s="18">
        <v>94</v>
      </c>
      <c r="Q76" s="19" t="s">
        <v>230</v>
      </c>
    </row>
    <row r="77" spans="1:17" x14ac:dyDescent="0.15">
      <c r="A77" s="30" t="s">
        <v>224</v>
      </c>
      <c r="B77" s="31">
        <v>65</v>
      </c>
      <c r="C77" s="31" t="s">
        <v>193</v>
      </c>
      <c r="D77" s="31" t="s">
        <v>235</v>
      </c>
      <c r="E77" s="31" t="s">
        <v>225</v>
      </c>
      <c r="F77" s="13">
        <v>292</v>
      </c>
      <c r="G77" s="14">
        <v>9</v>
      </c>
      <c r="H77" s="15">
        <v>22</v>
      </c>
      <c r="I77" s="14">
        <v>18</v>
      </c>
      <c r="K77" s="14">
        <v>22</v>
      </c>
      <c r="M77" s="16">
        <v>25</v>
      </c>
      <c r="N77" s="17">
        <v>84</v>
      </c>
      <c r="Q77" s="19" t="s">
        <v>231</v>
      </c>
    </row>
    <row r="78" spans="1:17" x14ac:dyDescent="0.15">
      <c r="A78" s="31"/>
      <c r="B78" s="31"/>
      <c r="C78" s="31"/>
      <c r="D78" s="31"/>
      <c r="E78" s="31"/>
      <c r="F78" s="20">
        <f>SUM(F72:F77)</f>
        <v>3247</v>
      </c>
      <c r="G78" s="20">
        <f t="shared" ref="G78:K78" si="14">SUM(G72:G77)</f>
        <v>102</v>
      </c>
      <c r="H78" s="20">
        <f t="shared" si="14"/>
        <v>137</v>
      </c>
      <c r="I78" s="20">
        <f t="shared" si="14"/>
        <v>76</v>
      </c>
      <c r="J78" s="20">
        <f t="shared" si="14"/>
        <v>44</v>
      </c>
      <c r="K78" s="20">
        <f t="shared" si="14"/>
        <v>66</v>
      </c>
      <c r="L78" s="21"/>
      <c r="M78" s="20">
        <f t="shared" ref="M78:O78" si="15">SUM(M72:M77)</f>
        <v>150</v>
      </c>
      <c r="N78" s="20">
        <f t="shared" si="15"/>
        <v>84</v>
      </c>
      <c r="O78" s="20">
        <f t="shared" si="15"/>
        <v>300</v>
      </c>
    </row>
    <row r="79" spans="1:17" x14ac:dyDescent="0.15">
      <c r="A79" s="31"/>
      <c r="B79" s="31"/>
      <c r="C79" s="63"/>
      <c r="D79" s="31"/>
      <c r="E79" s="31"/>
      <c r="G79" s="14">
        <f>22+45</f>
        <v>67</v>
      </c>
      <c r="H79" s="15">
        <f>9+22+45+45</f>
        <v>121</v>
      </c>
      <c r="I79" s="14">
        <f>9</f>
        <v>9</v>
      </c>
      <c r="N79" s="17">
        <f>105+211</f>
        <v>316</v>
      </c>
      <c r="P79" s="40" t="s">
        <v>233</v>
      </c>
    </row>
    <row r="80" spans="1:17" x14ac:dyDescent="0.15">
      <c r="A80" s="31"/>
      <c r="B80" s="31"/>
      <c r="C80" s="63"/>
      <c r="D80" s="31"/>
      <c r="E80" s="31"/>
      <c r="G80" s="33">
        <f>SUM(G78:G79)</f>
        <v>169</v>
      </c>
      <c r="H80" s="33">
        <f t="shared" ref="H80:O80" si="16">SUM(H78:H79)</f>
        <v>258</v>
      </c>
      <c r="I80" s="33">
        <f t="shared" si="16"/>
        <v>85</v>
      </c>
      <c r="J80" s="33">
        <f t="shared" si="16"/>
        <v>44</v>
      </c>
      <c r="K80" s="33">
        <f t="shared" si="16"/>
        <v>66</v>
      </c>
      <c r="L80" s="33">
        <f t="shared" si="16"/>
        <v>0</v>
      </c>
      <c r="M80" s="33">
        <f t="shared" si="16"/>
        <v>150</v>
      </c>
      <c r="N80" s="33">
        <f t="shared" si="16"/>
        <v>400</v>
      </c>
      <c r="O80" s="33">
        <f t="shared" si="16"/>
        <v>300</v>
      </c>
      <c r="P80" s="42" t="s">
        <v>257</v>
      </c>
    </row>
    <row r="81" spans="1:17" x14ac:dyDescent="0.15">
      <c r="A81" s="31"/>
      <c r="B81" s="31"/>
      <c r="C81" s="63"/>
      <c r="D81" s="31"/>
      <c r="E81" s="31"/>
      <c r="G81" s="45"/>
      <c r="H81" s="50"/>
      <c r="I81" s="45"/>
      <c r="J81" s="50"/>
      <c r="K81" s="45"/>
      <c r="L81" s="50"/>
      <c r="M81" s="56"/>
      <c r="N81" s="52"/>
      <c r="O81" s="54"/>
    </row>
    <row r="82" spans="1:17" x14ac:dyDescent="0.15">
      <c r="A82" s="31"/>
      <c r="B82" s="31"/>
      <c r="C82" s="31"/>
      <c r="D82" s="31"/>
      <c r="E82" s="31"/>
      <c r="M82" s="55"/>
    </row>
    <row r="83" spans="1:17" x14ac:dyDescent="0.15">
      <c r="A83" s="30" t="s">
        <v>261</v>
      </c>
      <c r="B83" s="31">
        <v>65</v>
      </c>
      <c r="C83" s="31" t="s">
        <v>112</v>
      </c>
      <c r="D83" s="31" t="s">
        <v>235</v>
      </c>
      <c r="E83" s="31" t="s">
        <v>223</v>
      </c>
      <c r="F83" s="13">
        <v>698</v>
      </c>
      <c r="G83" s="14">
        <v>23</v>
      </c>
      <c r="H83" s="49"/>
      <c r="I83" s="14">
        <v>46</v>
      </c>
      <c r="J83" s="15">
        <v>23</v>
      </c>
      <c r="K83" s="14">
        <v>12</v>
      </c>
      <c r="M83" s="16">
        <v>25</v>
      </c>
      <c r="P83" s="39" t="s">
        <v>247</v>
      </c>
      <c r="Q83" s="19" t="s">
        <v>264</v>
      </c>
    </row>
    <row r="84" spans="1:17" x14ac:dyDescent="0.15">
      <c r="A84" s="30" t="s">
        <v>261</v>
      </c>
      <c r="B84" s="31">
        <v>65</v>
      </c>
      <c r="C84" s="31" t="s">
        <v>113</v>
      </c>
      <c r="D84" s="31" t="s">
        <v>235</v>
      </c>
      <c r="E84" s="31" t="s">
        <v>223</v>
      </c>
      <c r="F84" s="13">
        <v>581</v>
      </c>
      <c r="H84" s="15">
        <v>23</v>
      </c>
      <c r="J84" s="15">
        <v>46</v>
      </c>
      <c r="K84" s="14">
        <v>23</v>
      </c>
      <c r="M84" s="16">
        <v>25</v>
      </c>
      <c r="N84" s="51"/>
      <c r="O84" s="18">
        <v>194</v>
      </c>
      <c r="Q84" s="19"/>
    </row>
    <row r="85" spans="1:17" x14ac:dyDescent="0.15">
      <c r="A85" s="30" t="s">
        <v>261</v>
      </c>
      <c r="B85" s="31">
        <v>65</v>
      </c>
      <c r="C85" s="31" t="s">
        <v>115</v>
      </c>
      <c r="D85" s="31" t="s">
        <v>235</v>
      </c>
      <c r="E85" s="31" t="s">
        <v>223</v>
      </c>
      <c r="F85" s="13">
        <v>349</v>
      </c>
      <c r="J85" s="15">
        <v>23</v>
      </c>
      <c r="K85" s="14">
        <v>23</v>
      </c>
      <c r="M85" s="16">
        <v>25</v>
      </c>
      <c r="N85" s="17">
        <v>218</v>
      </c>
      <c r="P85" s="39" t="s">
        <v>263</v>
      </c>
      <c r="Q85" s="19" t="s">
        <v>265</v>
      </c>
    </row>
    <row r="86" spans="1:17" x14ac:dyDescent="0.15">
      <c r="A86" s="30" t="s">
        <v>261</v>
      </c>
      <c r="B86" s="31">
        <v>65</v>
      </c>
      <c r="C86" s="31" t="s">
        <v>116</v>
      </c>
      <c r="D86" s="31" t="s">
        <v>235</v>
      </c>
      <c r="E86" s="31" t="s">
        <v>223</v>
      </c>
      <c r="F86" s="13">
        <v>279</v>
      </c>
      <c r="I86" s="14">
        <v>46</v>
      </c>
      <c r="J86" s="15">
        <v>23</v>
      </c>
      <c r="K86" s="14">
        <v>23</v>
      </c>
      <c r="M86" s="16">
        <v>25</v>
      </c>
      <c r="O86" s="18">
        <v>194</v>
      </c>
      <c r="Q86" s="19"/>
    </row>
    <row r="87" spans="1:17" x14ac:dyDescent="0.15">
      <c r="A87" s="30" t="s">
        <v>261</v>
      </c>
      <c r="B87" s="31">
        <v>65</v>
      </c>
      <c r="C87" s="31" t="s">
        <v>117</v>
      </c>
      <c r="D87" s="31" t="s">
        <v>235</v>
      </c>
      <c r="E87" s="31" t="s">
        <v>223</v>
      </c>
      <c r="F87" s="13">
        <v>209</v>
      </c>
      <c r="I87" s="14">
        <v>23</v>
      </c>
      <c r="J87" s="15">
        <v>23</v>
      </c>
      <c r="K87" s="14">
        <v>46</v>
      </c>
      <c r="M87" s="16">
        <v>25</v>
      </c>
      <c r="O87" s="18">
        <v>194</v>
      </c>
      <c r="Q87" s="19" t="s">
        <v>266</v>
      </c>
    </row>
    <row r="88" spans="1:17" x14ac:dyDescent="0.15">
      <c r="A88" s="30" t="s">
        <v>261</v>
      </c>
      <c r="B88" s="31">
        <v>65</v>
      </c>
      <c r="C88" s="31" t="s">
        <v>193</v>
      </c>
      <c r="D88" s="31" t="s">
        <v>235</v>
      </c>
      <c r="E88" s="31" t="s">
        <v>223</v>
      </c>
      <c r="F88" s="13">
        <v>209</v>
      </c>
      <c r="G88" s="14">
        <v>25</v>
      </c>
      <c r="I88" s="14">
        <v>46</v>
      </c>
      <c r="K88" s="14">
        <v>23</v>
      </c>
      <c r="M88" s="16">
        <v>25</v>
      </c>
      <c r="N88" s="17">
        <v>109</v>
      </c>
      <c r="P88" s="39" t="s">
        <v>262</v>
      </c>
      <c r="Q88" s="19"/>
    </row>
    <row r="89" spans="1:17" x14ac:dyDescent="0.15">
      <c r="A89" s="31"/>
      <c r="B89" s="31"/>
      <c r="C89" s="31"/>
      <c r="D89" s="31"/>
      <c r="E89" s="31"/>
      <c r="F89" s="20">
        <f>SUM(F83:F88)</f>
        <v>2325</v>
      </c>
      <c r="G89" s="20">
        <f t="shared" ref="G89:K89" si="17">SUM(G83:G88)</f>
        <v>48</v>
      </c>
      <c r="H89" s="20">
        <f t="shared" si="17"/>
        <v>23</v>
      </c>
      <c r="I89" s="20">
        <f t="shared" si="17"/>
        <v>161</v>
      </c>
      <c r="J89" s="20">
        <f t="shared" si="17"/>
        <v>138</v>
      </c>
      <c r="K89" s="20">
        <f t="shared" si="17"/>
        <v>150</v>
      </c>
      <c r="L89" s="21"/>
      <c r="M89" s="20">
        <f t="shared" ref="M89:O89" si="18">SUM(M83:M88)</f>
        <v>150</v>
      </c>
      <c r="N89" s="20">
        <f t="shared" si="18"/>
        <v>327</v>
      </c>
      <c r="O89" s="20">
        <f t="shared" si="18"/>
        <v>582</v>
      </c>
    </row>
    <row r="90" spans="1:17" x14ac:dyDescent="0.15">
      <c r="A90" s="31"/>
      <c r="B90" s="31"/>
      <c r="C90" s="63"/>
      <c r="D90" s="31"/>
      <c r="E90" s="31"/>
      <c r="K90" s="14">
        <v>23</v>
      </c>
      <c r="P90" s="40" t="s">
        <v>233</v>
      </c>
    </row>
    <row r="91" spans="1:17" x14ac:dyDescent="0.15">
      <c r="A91" s="31"/>
      <c r="B91" s="31"/>
      <c r="C91" s="63"/>
      <c r="D91" s="31"/>
      <c r="E91" s="31"/>
      <c r="G91" s="33">
        <f>SUM(G89:G90)</f>
        <v>48</v>
      </c>
      <c r="H91" s="33">
        <f t="shared" ref="H91:O91" si="19">SUM(H89:H90)</f>
        <v>23</v>
      </c>
      <c r="I91" s="33">
        <f t="shared" si="19"/>
        <v>161</v>
      </c>
      <c r="J91" s="33">
        <f t="shared" si="19"/>
        <v>138</v>
      </c>
      <c r="K91" s="33">
        <f t="shared" si="19"/>
        <v>173</v>
      </c>
      <c r="L91" s="33">
        <f t="shared" si="19"/>
        <v>0</v>
      </c>
      <c r="M91" s="33">
        <f t="shared" si="19"/>
        <v>150</v>
      </c>
      <c r="N91" s="33">
        <f t="shared" si="19"/>
        <v>327</v>
      </c>
      <c r="O91" s="33">
        <f t="shared" si="19"/>
        <v>582</v>
      </c>
      <c r="P91" s="42" t="s">
        <v>257</v>
      </c>
    </row>
    <row r="92" spans="1:17" x14ac:dyDescent="0.15">
      <c r="A92" s="31"/>
      <c r="B92" s="31"/>
      <c r="C92" s="63"/>
      <c r="D92" s="31"/>
      <c r="E92" s="31"/>
      <c r="G92" s="45"/>
      <c r="H92" s="50"/>
      <c r="I92" s="45"/>
      <c r="J92" s="50"/>
      <c r="K92" s="45"/>
      <c r="L92" s="50"/>
      <c r="M92" s="56"/>
      <c r="N92" s="52"/>
      <c r="O92" s="54"/>
      <c r="P92" s="40" t="s">
        <v>267</v>
      </c>
    </row>
    <row r="93" spans="1:17" x14ac:dyDescent="0.15">
      <c r="P93" s="40" t="s">
        <v>268</v>
      </c>
    </row>
    <row r="96" spans="1:17" x14ac:dyDescent="0.15">
      <c r="P96" s="14"/>
    </row>
    <row r="97" spans="1:17" s="68" customFormat="1" x14ac:dyDescent="0.15">
      <c r="A97" s="66" t="s">
        <v>348</v>
      </c>
      <c r="F97" s="69"/>
      <c r="G97" s="70"/>
      <c r="H97" s="71"/>
      <c r="I97" s="70"/>
      <c r="J97" s="71"/>
      <c r="K97" s="70"/>
      <c r="L97" s="72"/>
      <c r="M97" s="73"/>
      <c r="N97" s="74"/>
      <c r="O97" s="75"/>
      <c r="P97" s="70"/>
      <c r="Q97" s="70"/>
    </row>
    <row r="98" spans="1:17" s="68" customFormat="1" x14ac:dyDescent="0.15">
      <c r="A98" s="67" t="s">
        <v>349</v>
      </c>
      <c r="F98" s="69"/>
      <c r="G98" s="70"/>
      <c r="H98" s="71"/>
      <c r="I98" s="70"/>
      <c r="J98" s="71"/>
      <c r="K98" s="70"/>
      <c r="L98" s="72"/>
      <c r="M98" s="73"/>
      <c r="N98" s="74"/>
      <c r="O98" s="75"/>
      <c r="P98" s="70"/>
      <c r="Q98" s="70"/>
    </row>
    <row r="99" spans="1:17" s="68" customFormat="1" x14ac:dyDescent="0.15">
      <c r="A99" s="67" t="s">
        <v>350</v>
      </c>
      <c r="F99" s="69"/>
      <c r="G99" s="70"/>
      <c r="H99" s="71"/>
      <c r="I99" s="70"/>
      <c r="J99" s="71"/>
      <c r="K99" s="70"/>
      <c r="L99" s="72"/>
      <c r="M99" s="73"/>
      <c r="N99" s="74"/>
      <c r="O99" s="75"/>
      <c r="P99" s="70"/>
      <c r="Q99" s="70"/>
    </row>
    <row r="100" spans="1:17" s="68" customFormat="1" x14ac:dyDescent="0.15">
      <c r="A100" s="67" t="s">
        <v>355</v>
      </c>
      <c r="F100" s="69"/>
      <c r="G100" s="70"/>
      <c r="H100" s="71"/>
      <c r="I100" s="70"/>
      <c r="J100" s="71"/>
      <c r="K100" s="70"/>
      <c r="L100" s="72"/>
      <c r="M100" s="73"/>
      <c r="N100" s="74"/>
      <c r="O100" s="75"/>
      <c r="P100" s="70"/>
      <c r="Q100" s="70"/>
    </row>
    <row r="101" spans="1:17" s="68" customFormat="1" x14ac:dyDescent="0.15">
      <c r="F101" s="69"/>
      <c r="G101" s="70"/>
      <c r="H101" s="71"/>
      <c r="I101" s="70"/>
      <c r="J101" s="71"/>
      <c r="K101" s="70"/>
      <c r="L101" s="72"/>
      <c r="M101" s="73"/>
      <c r="N101" s="74"/>
      <c r="O101" s="75"/>
      <c r="P101" s="70"/>
      <c r="Q101" s="70"/>
    </row>
    <row r="102" spans="1:17" s="68" customFormat="1" x14ac:dyDescent="0.15">
      <c r="A102" s="66" t="s">
        <v>351</v>
      </c>
      <c r="F102" s="69"/>
      <c r="G102" s="70"/>
      <c r="H102" s="71"/>
      <c r="I102" s="70"/>
      <c r="J102" s="71"/>
      <c r="K102" s="70"/>
      <c r="L102" s="72"/>
      <c r="M102" s="73"/>
      <c r="N102" s="74"/>
      <c r="O102" s="75"/>
      <c r="P102" s="70"/>
      <c r="Q102" s="70"/>
    </row>
    <row r="103" spans="1:17" s="68" customFormat="1" x14ac:dyDescent="0.15">
      <c r="A103" s="67" t="s">
        <v>340</v>
      </c>
      <c r="F103" s="69"/>
      <c r="G103" s="70"/>
      <c r="H103" s="71"/>
      <c r="I103" s="70"/>
      <c r="J103" s="71"/>
      <c r="K103" s="70"/>
      <c r="L103" s="72"/>
      <c r="M103" s="73"/>
      <c r="N103" s="74"/>
      <c r="O103" s="75"/>
      <c r="P103" s="70"/>
      <c r="Q103" s="70"/>
    </row>
    <row r="104" spans="1:17" s="68" customFormat="1" x14ac:dyDescent="0.15">
      <c r="A104" s="67" t="s">
        <v>352</v>
      </c>
      <c r="F104" s="69"/>
      <c r="G104" s="70"/>
      <c r="H104" s="71"/>
      <c r="I104" s="70"/>
      <c r="J104" s="71"/>
      <c r="K104" s="70"/>
      <c r="L104" s="72"/>
      <c r="M104" s="73"/>
      <c r="N104" s="74"/>
      <c r="O104" s="75"/>
      <c r="P104" s="70"/>
      <c r="Q104" s="70"/>
    </row>
    <row r="105" spans="1:17" s="68" customFormat="1" x14ac:dyDescent="0.15">
      <c r="A105" s="67" t="s">
        <v>341</v>
      </c>
      <c r="F105" s="69"/>
      <c r="G105" s="70"/>
      <c r="H105" s="71"/>
      <c r="I105" s="70"/>
      <c r="J105" s="71"/>
      <c r="K105" s="70"/>
      <c r="L105" s="72"/>
      <c r="M105" s="73"/>
      <c r="N105" s="74"/>
      <c r="O105" s="75"/>
      <c r="P105" s="70"/>
      <c r="Q105" s="70"/>
    </row>
    <row r="106" spans="1:17" x14ac:dyDescent="0.15">
      <c r="A106" s="65"/>
      <c r="P106" s="14"/>
    </row>
    <row r="107" spans="1:17" x14ac:dyDescent="0.15">
      <c r="P107" s="14"/>
    </row>
    <row r="108" spans="1:17" s="77" customFormat="1" x14ac:dyDescent="0.15">
      <c r="A108" s="76" t="s">
        <v>347</v>
      </c>
      <c r="F108" s="78"/>
      <c r="G108" s="79"/>
      <c r="H108" s="80"/>
      <c r="I108" s="79"/>
      <c r="J108" s="80"/>
      <c r="K108" s="79"/>
      <c r="L108" s="81"/>
      <c r="M108" s="82"/>
      <c r="N108" s="83"/>
      <c r="O108" s="84"/>
      <c r="P108" s="79"/>
      <c r="Q108" s="79"/>
    </row>
    <row r="109" spans="1:17" s="77" customFormat="1" x14ac:dyDescent="0.15">
      <c r="A109" s="85" t="s">
        <v>343</v>
      </c>
      <c r="F109" s="78"/>
      <c r="G109" s="79"/>
      <c r="H109" s="80"/>
      <c r="I109" s="79"/>
      <c r="J109" s="80"/>
      <c r="K109" s="79"/>
      <c r="L109" s="81"/>
      <c r="M109" s="82"/>
      <c r="N109" s="83"/>
      <c r="O109" s="84"/>
      <c r="P109" s="79"/>
      <c r="Q109" s="79"/>
    </row>
    <row r="110" spans="1:17" s="77" customFormat="1" x14ac:dyDescent="0.15">
      <c r="A110" s="85" t="s">
        <v>344</v>
      </c>
      <c r="F110" s="78"/>
      <c r="G110" s="79"/>
      <c r="H110" s="80"/>
      <c r="I110" s="79"/>
      <c r="J110" s="80"/>
      <c r="K110" s="79"/>
      <c r="L110" s="81"/>
      <c r="M110" s="82"/>
      <c r="N110" s="83"/>
      <c r="O110" s="84"/>
      <c r="P110" s="79"/>
      <c r="Q110" s="79"/>
    </row>
    <row r="111" spans="1:17" s="77" customFormat="1" x14ac:dyDescent="0.15">
      <c r="A111" s="85" t="s">
        <v>354</v>
      </c>
      <c r="F111" s="78"/>
      <c r="G111" s="79"/>
      <c r="H111" s="80"/>
      <c r="I111" s="79"/>
      <c r="J111" s="80"/>
      <c r="K111" s="79"/>
      <c r="L111" s="81"/>
      <c r="M111" s="82"/>
      <c r="N111" s="83"/>
      <c r="O111" s="84"/>
      <c r="P111" s="79"/>
      <c r="Q111" s="79"/>
    </row>
    <row r="112" spans="1:17" s="77" customFormat="1" x14ac:dyDescent="0.15">
      <c r="F112" s="78"/>
      <c r="G112" s="79"/>
      <c r="H112" s="80"/>
      <c r="I112" s="79"/>
      <c r="J112" s="80"/>
      <c r="K112" s="79"/>
      <c r="L112" s="81"/>
      <c r="M112" s="82"/>
      <c r="N112" s="83"/>
      <c r="O112" s="84"/>
      <c r="P112" s="79"/>
      <c r="Q112" s="79"/>
    </row>
    <row r="113" spans="1:17" s="77" customFormat="1" x14ac:dyDescent="0.15">
      <c r="A113" s="76" t="s">
        <v>346</v>
      </c>
      <c r="F113" s="78"/>
      <c r="G113" s="79"/>
      <c r="H113" s="80"/>
      <c r="I113" s="79"/>
      <c r="J113" s="80"/>
      <c r="K113" s="79"/>
      <c r="L113" s="81"/>
      <c r="M113" s="82"/>
      <c r="N113" s="83"/>
      <c r="O113" s="84"/>
      <c r="P113" s="79"/>
      <c r="Q113" s="79"/>
    </row>
    <row r="114" spans="1:17" s="77" customFormat="1" x14ac:dyDescent="0.15">
      <c r="A114" s="85" t="s">
        <v>342</v>
      </c>
      <c r="F114" s="78"/>
      <c r="G114" s="79"/>
      <c r="H114" s="80"/>
      <c r="I114" s="79"/>
      <c r="J114" s="80"/>
      <c r="K114" s="79"/>
      <c r="L114" s="81"/>
      <c r="M114" s="82"/>
      <c r="N114" s="83"/>
      <c r="O114" s="84"/>
      <c r="P114" s="79"/>
      <c r="Q114" s="79"/>
    </row>
    <row r="115" spans="1:17" s="77" customFormat="1" x14ac:dyDescent="0.15">
      <c r="A115" s="85" t="s">
        <v>345</v>
      </c>
      <c r="F115" s="78"/>
      <c r="G115" s="79"/>
      <c r="H115" s="80"/>
      <c r="I115" s="79"/>
      <c r="J115" s="80"/>
      <c r="K115" s="79"/>
      <c r="L115" s="81"/>
      <c r="M115" s="82"/>
      <c r="N115" s="83"/>
      <c r="O115" s="84"/>
      <c r="P115" s="79"/>
      <c r="Q115" s="79"/>
    </row>
    <row r="116" spans="1:17" s="77" customFormat="1" x14ac:dyDescent="0.15">
      <c r="A116" s="85" t="s">
        <v>353</v>
      </c>
      <c r="F116" s="78"/>
      <c r="G116" s="79"/>
      <c r="H116" s="80"/>
      <c r="I116" s="79"/>
      <c r="J116" s="80"/>
      <c r="K116" s="79"/>
      <c r="L116" s="81"/>
      <c r="M116" s="82"/>
      <c r="N116" s="83"/>
      <c r="O116" s="84"/>
      <c r="P116" s="79"/>
      <c r="Q116" s="79"/>
    </row>
    <row r="117" spans="1:17" x14ac:dyDescent="0.15">
      <c r="P117" s="14"/>
    </row>
  </sheetData>
  <phoneticPr fontId="1" type="noConversion"/>
  <pageMargins left="0.75" right="0.75" top="1" bottom="1" header="0.5" footer="0.5"/>
  <pageSetup scale="33" orientation="landscape" horizontalDpi="4294967292" verticalDpi="4294967292" r:id="rId1"/>
  <extLst>
    <ext xmlns:mx="http://schemas.microsoft.com/office/mac/excel/2008/main" uri="http://schemas.microsoft.com/office/mac/excel/2008/main">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AG102"/>
  <sheetViews>
    <sheetView workbookViewId="0">
      <pane ySplit="1" topLeftCell="A32" activePane="bottomLeft" state="frozen"/>
      <selection pane="bottomLeft" activeCell="A82" sqref="A82:XFD103"/>
    </sheetView>
  </sheetViews>
  <sheetFormatPr defaultColWidth="11" defaultRowHeight="10.5" x14ac:dyDescent="0.15"/>
  <cols>
    <col min="1" max="1" width="32.25" style="12" customWidth="1"/>
    <col min="2" max="2" width="8.125" style="12" customWidth="1"/>
    <col min="3" max="3" width="8" style="12" customWidth="1"/>
    <col min="4" max="4" width="4.375" style="12" customWidth="1"/>
    <col min="5" max="5" width="18.25" style="12" bestFit="1" customWidth="1"/>
    <col min="6" max="6" width="7.25" style="13" customWidth="1"/>
    <col min="7" max="7" width="9.375" style="14" customWidth="1"/>
    <col min="8" max="8" width="10.125" style="15" customWidth="1"/>
    <col min="9" max="9" width="10.75" style="14"/>
    <col min="10" max="10" width="8" style="15" customWidth="1"/>
    <col min="11" max="11" width="8.375" style="14" customWidth="1"/>
    <col min="12" max="12" width="1.125" style="22" customWidth="1"/>
    <col min="13" max="13" width="8.375" style="16" customWidth="1"/>
    <col min="14" max="14" width="12.25" style="17" customWidth="1"/>
    <col min="15" max="15" width="11.75" style="18" customWidth="1"/>
    <col min="16" max="16" width="16.875" style="14" bestFit="1" customWidth="1"/>
    <col min="17" max="17" width="32.375" style="14" customWidth="1"/>
    <col min="18" max="18" width="8.375" style="12" customWidth="1"/>
    <col min="19" max="20" width="9.625" style="12" customWidth="1"/>
    <col min="21" max="21" width="4.25" style="12" customWidth="1"/>
    <col min="22" max="22" width="6.125" style="12" customWidth="1"/>
    <col min="23" max="23" width="6.75" style="12" customWidth="1"/>
    <col min="24" max="24" width="5.75" style="12" customWidth="1"/>
    <col min="25" max="25" width="10.625" style="12" customWidth="1"/>
    <col min="26" max="26" width="6.75" style="12" customWidth="1"/>
    <col min="27" max="27" width="7.75" style="12" customWidth="1"/>
    <col min="28" max="28" width="9.75" style="12" customWidth="1"/>
    <col min="29" max="29" width="11" style="12"/>
    <col min="30" max="30" width="7" style="12" customWidth="1"/>
    <col min="31" max="31" width="5" style="12" customWidth="1"/>
    <col min="32" max="32" width="5.375" style="12" customWidth="1"/>
    <col min="33" max="33" width="4.875" style="12" customWidth="1"/>
    <col min="34" max="16384" width="11" style="12"/>
  </cols>
  <sheetData>
    <row r="1" spans="1:33" s="11" customFormat="1" ht="12" thickTop="1" thickBot="1" x14ac:dyDescent="0.2">
      <c r="A1" s="1" t="s">
        <v>147</v>
      </c>
      <c r="B1" s="2" t="s">
        <v>148</v>
      </c>
      <c r="C1" s="2" t="s">
        <v>150</v>
      </c>
      <c r="D1" s="2" t="s">
        <v>149</v>
      </c>
      <c r="E1" s="2" t="s">
        <v>186</v>
      </c>
      <c r="F1" s="4" t="s">
        <v>151</v>
      </c>
      <c r="G1" s="5" t="s">
        <v>152</v>
      </c>
      <c r="H1" s="6" t="s">
        <v>153</v>
      </c>
      <c r="I1" s="5" t="s">
        <v>154</v>
      </c>
      <c r="J1" s="6" t="s">
        <v>155</v>
      </c>
      <c r="K1" s="5" t="s">
        <v>156</v>
      </c>
      <c r="L1" s="4"/>
      <c r="M1" s="7" t="s">
        <v>157</v>
      </c>
      <c r="N1" s="8" t="s">
        <v>158</v>
      </c>
      <c r="O1" s="9" t="s">
        <v>159</v>
      </c>
      <c r="P1" s="5" t="s">
        <v>160</v>
      </c>
      <c r="Q1" s="5" t="s">
        <v>161</v>
      </c>
      <c r="R1" s="2" t="s">
        <v>162</v>
      </c>
      <c r="S1" s="2" t="s">
        <v>163</v>
      </c>
      <c r="T1" s="2" t="s">
        <v>164</v>
      </c>
      <c r="U1" s="2" t="s">
        <v>165</v>
      </c>
      <c r="V1" s="2" t="s">
        <v>166</v>
      </c>
      <c r="W1" s="2" t="s">
        <v>167</v>
      </c>
      <c r="X1" s="2" t="s">
        <v>168</v>
      </c>
      <c r="Y1" s="2" t="s">
        <v>169</v>
      </c>
      <c r="Z1" s="2" t="s">
        <v>170</v>
      </c>
      <c r="AA1" s="2" t="s">
        <v>171</v>
      </c>
      <c r="AB1" s="2" t="s">
        <v>172</v>
      </c>
      <c r="AC1" s="2" t="s">
        <v>173</v>
      </c>
      <c r="AD1" s="2" t="s">
        <v>174</v>
      </c>
      <c r="AE1" s="2" t="s">
        <v>175</v>
      </c>
      <c r="AF1" s="2" t="s">
        <v>176</v>
      </c>
      <c r="AG1" s="10" t="s">
        <v>177</v>
      </c>
    </row>
    <row r="2" spans="1:33" ht="11.25" thickTop="1" x14ac:dyDescent="0.15">
      <c r="A2" s="12" t="s">
        <v>26</v>
      </c>
      <c r="B2" s="12">
        <v>59</v>
      </c>
      <c r="C2" s="12" t="s">
        <v>112</v>
      </c>
      <c r="D2" s="12">
        <v>25</v>
      </c>
      <c r="E2" s="12" t="s">
        <v>194</v>
      </c>
      <c r="F2" s="13">
        <v>612</v>
      </c>
      <c r="G2" s="14">
        <v>0</v>
      </c>
      <c r="H2" s="15">
        <v>0</v>
      </c>
      <c r="I2" s="14">
        <v>41</v>
      </c>
      <c r="J2" s="15">
        <v>41</v>
      </c>
      <c r="K2" s="14">
        <v>20</v>
      </c>
      <c r="L2" s="15">
        <v>0</v>
      </c>
      <c r="M2" s="16">
        <v>10</v>
      </c>
      <c r="N2" s="17">
        <v>0</v>
      </c>
      <c r="O2" s="18">
        <v>164</v>
      </c>
      <c r="P2" s="19" t="s">
        <v>49</v>
      </c>
      <c r="Q2" s="19" t="s">
        <v>33</v>
      </c>
    </row>
    <row r="3" spans="1:33" x14ac:dyDescent="0.15">
      <c r="A3" s="12" t="s">
        <v>26</v>
      </c>
      <c r="B3" s="12">
        <v>60</v>
      </c>
      <c r="C3" s="12" t="s">
        <v>113</v>
      </c>
      <c r="D3" s="12">
        <v>25</v>
      </c>
      <c r="E3" s="12" t="s">
        <v>194</v>
      </c>
      <c r="F3" s="13">
        <v>518</v>
      </c>
      <c r="G3" s="14">
        <v>0</v>
      </c>
      <c r="H3" s="15">
        <v>0</v>
      </c>
      <c r="I3" s="14">
        <v>21</v>
      </c>
      <c r="J3" s="15">
        <v>42</v>
      </c>
      <c r="K3" s="14">
        <v>21</v>
      </c>
      <c r="L3" s="15">
        <v>0</v>
      </c>
      <c r="M3" s="16">
        <v>10</v>
      </c>
      <c r="N3" s="17">
        <v>0</v>
      </c>
      <c r="O3" s="18">
        <v>170</v>
      </c>
      <c r="P3" s="19" t="s">
        <v>18</v>
      </c>
      <c r="Q3" s="19" t="s">
        <v>121</v>
      </c>
    </row>
    <row r="4" spans="1:33" x14ac:dyDescent="0.15">
      <c r="A4" s="12" t="s">
        <v>26</v>
      </c>
      <c r="B4" s="12">
        <v>60</v>
      </c>
      <c r="C4" s="12" t="s">
        <v>115</v>
      </c>
      <c r="D4" s="12">
        <v>10</v>
      </c>
      <c r="E4" s="12" t="s">
        <v>194</v>
      </c>
      <c r="F4" s="13">
        <v>311</v>
      </c>
      <c r="G4" s="14">
        <v>0</v>
      </c>
      <c r="H4" s="15">
        <v>0</v>
      </c>
      <c r="I4" s="14">
        <v>21</v>
      </c>
      <c r="J4" s="15">
        <v>21</v>
      </c>
      <c r="K4" s="14">
        <v>21</v>
      </c>
      <c r="L4" s="15">
        <v>0</v>
      </c>
      <c r="M4" s="16">
        <v>10</v>
      </c>
      <c r="N4" s="17">
        <v>190</v>
      </c>
      <c r="O4" s="18">
        <v>0</v>
      </c>
      <c r="P4" s="19" t="s">
        <v>59</v>
      </c>
      <c r="Q4" s="19" t="s">
        <v>34</v>
      </c>
    </row>
    <row r="5" spans="1:33" x14ac:dyDescent="0.15">
      <c r="A5" s="12" t="s">
        <v>26</v>
      </c>
      <c r="B5" s="12">
        <v>58</v>
      </c>
      <c r="C5" s="12" t="s">
        <v>116</v>
      </c>
      <c r="D5" s="12">
        <v>10</v>
      </c>
      <c r="E5" s="12" t="s">
        <v>194</v>
      </c>
      <c r="F5" s="13">
        <v>241</v>
      </c>
      <c r="G5" s="14">
        <v>0</v>
      </c>
      <c r="H5" s="15">
        <v>0</v>
      </c>
      <c r="I5" s="14">
        <v>40</v>
      </c>
      <c r="J5" s="15">
        <v>20</v>
      </c>
      <c r="K5" s="14">
        <v>20</v>
      </c>
      <c r="L5" s="15">
        <v>0</v>
      </c>
      <c r="M5" s="16">
        <v>10</v>
      </c>
      <c r="N5" s="17">
        <v>0</v>
      </c>
      <c r="O5" s="18">
        <v>158</v>
      </c>
      <c r="P5" s="19" t="s">
        <v>64</v>
      </c>
      <c r="Q5" s="19" t="s">
        <v>46</v>
      </c>
    </row>
    <row r="6" spans="1:33" x14ac:dyDescent="0.15">
      <c r="A6" s="12" t="s">
        <v>26</v>
      </c>
      <c r="B6" s="12">
        <v>60</v>
      </c>
      <c r="C6" s="12" t="s">
        <v>117</v>
      </c>
      <c r="D6" s="12">
        <v>1</v>
      </c>
      <c r="E6" s="12" t="s">
        <v>198</v>
      </c>
      <c r="F6" s="13">
        <v>187</v>
      </c>
      <c r="G6" s="14">
        <v>0</v>
      </c>
      <c r="H6" s="15">
        <v>0</v>
      </c>
      <c r="I6" s="14">
        <v>21</v>
      </c>
      <c r="J6" s="15">
        <v>0</v>
      </c>
      <c r="K6" s="14">
        <v>42</v>
      </c>
      <c r="L6" s="15">
        <v>0</v>
      </c>
      <c r="M6" s="16">
        <v>20</v>
      </c>
      <c r="N6" s="17">
        <v>0</v>
      </c>
      <c r="O6" s="18">
        <v>170</v>
      </c>
      <c r="Q6" s="19" t="s">
        <v>0</v>
      </c>
    </row>
    <row r="7" spans="1:33" x14ac:dyDescent="0.15">
      <c r="A7" s="12" t="s">
        <v>26</v>
      </c>
      <c r="B7" s="12">
        <v>60</v>
      </c>
      <c r="C7" s="12" t="s">
        <v>193</v>
      </c>
      <c r="D7" s="12">
        <v>1</v>
      </c>
      <c r="E7" s="12" t="s">
        <v>198</v>
      </c>
      <c r="F7" s="13">
        <v>187</v>
      </c>
      <c r="G7" s="14">
        <v>0</v>
      </c>
      <c r="H7" s="15">
        <v>0</v>
      </c>
      <c r="I7" s="14">
        <v>42</v>
      </c>
      <c r="J7" s="15">
        <v>0</v>
      </c>
      <c r="K7" s="14">
        <v>21</v>
      </c>
      <c r="L7" s="15">
        <v>0</v>
      </c>
      <c r="M7" s="16">
        <v>20</v>
      </c>
      <c r="N7" s="17">
        <v>190</v>
      </c>
      <c r="O7" s="18">
        <v>0</v>
      </c>
      <c r="P7" s="19" t="s">
        <v>2</v>
      </c>
      <c r="Q7" s="19" t="s">
        <v>1</v>
      </c>
    </row>
    <row r="8" spans="1:33" s="20" customFormat="1" x14ac:dyDescent="0.15">
      <c r="A8" s="20" t="s">
        <v>110</v>
      </c>
      <c r="D8" s="20">
        <f>SUM(D2:D5)</f>
        <v>70</v>
      </c>
      <c r="F8" s="20">
        <f>SUM(F2:F7)</f>
        <v>2056</v>
      </c>
      <c r="G8" s="20">
        <f t="shared" ref="G8:O8" si="0">SUM(G2:G5)</f>
        <v>0</v>
      </c>
      <c r="H8" s="20">
        <f t="shared" si="0"/>
        <v>0</v>
      </c>
      <c r="I8" s="20">
        <f t="shared" si="0"/>
        <v>123</v>
      </c>
      <c r="J8" s="20">
        <f t="shared" si="0"/>
        <v>124</v>
      </c>
      <c r="K8" s="20">
        <f t="shared" si="0"/>
        <v>82</v>
      </c>
      <c r="L8" s="21"/>
      <c r="M8" s="20">
        <f t="shared" si="0"/>
        <v>40</v>
      </c>
      <c r="N8" s="20">
        <f t="shared" si="0"/>
        <v>190</v>
      </c>
      <c r="O8" s="20">
        <f t="shared" si="0"/>
        <v>492</v>
      </c>
    </row>
    <row r="9" spans="1:33" s="20" customFormat="1" x14ac:dyDescent="0.15">
      <c r="A9" s="20" t="s">
        <v>216</v>
      </c>
      <c r="D9" s="20">
        <f>SUM(D6:D7)</f>
        <v>2</v>
      </c>
      <c r="F9" s="20">
        <f>SUM(F6:F7)</f>
        <v>374</v>
      </c>
      <c r="G9" s="20">
        <f t="shared" ref="G9:O9" si="1">SUM(G6:G7)</f>
        <v>0</v>
      </c>
      <c r="H9" s="20">
        <f t="shared" si="1"/>
        <v>0</v>
      </c>
      <c r="I9" s="20">
        <f t="shared" si="1"/>
        <v>63</v>
      </c>
      <c r="J9" s="20">
        <f t="shared" si="1"/>
        <v>0</v>
      </c>
      <c r="K9" s="20">
        <f t="shared" si="1"/>
        <v>63</v>
      </c>
      <c r="L9" s="21"/>
      <c r="M9" s="20">
        <f t="shared" si="1"/>
        <v>40</v>
      </c>
      <c r="N9" s="20">
        <f t="shared" si="1"/>
        <v>190</v>
      </c>
      <c r="O9" s="20">
        <f t="shared" si="1"/>
        <v>170</v>
      </c>
    </row>
    <row r="10" spans="1:33" s="20" customFormat="1" x14ac:dyDescent="0.15">
      <c r="A10" s="20" t="s">
        <v>111</v>
      </c>
      <c r="F10" s="20">
        <f>SUM(F2:F7)</f>
        <v>2056</v>
      </c>
      <c r="G10" s="20">
        <f t="shared" ref="G10:O10" si="2">SUM(G2:G7)</f>
        <v>0</v>
      </c>
      <c r="H10" s="20">
        <f t="shared" si="2"/>
        <v>0</v>
      </c>
      <c r="I10" s="20">
        <f t="shared" si="2"/>
        <v>186</v>
      </c>
      <c r="J10" s="20">
        <f t="shared" si="2"/>
        <v>124</v>
      </c>
      <c r="K10" s="20">
        <f t="shared" si="2"/>
        <v>145</v>
      </c>
      <c r="L10" s="21"/>
      <c r="M10" s="20">
        <f t="shared" si="2"/>
        <v>80</v>
      </c>
      <c r="N10" s="20">
        <f t="shared" si="2"/>
        <v>380</v>
      </c>
      <c r="O10" s="20">
        <f t="shared" si="2"/>
        <v>662</v>
      </c>
    </row>
    <row r="13" spans="1:33" x14ac:dyDescent="0.15">
      <c r="A13" s="12" t="s">
        <v>32</v>
      </c>
      <c r="B13" s="12">
        <v>65</v>
      </c>
      <c r="C13" s="12" t="s">
        <v>210</v>
      </c>
      <c r="D13" s="12">
        <v>15</v>
      </c>
      <c r="E13" s="12" t="s">
        <v>200</v>
      </c>
      <c r="F13" s="13">
        <v>260</v>
      </c>
      <c r="G13" s="14">
        <v>0</v>
      </c>
      <c r="H13" s="15">
        <v>0</v>
      </c>
      <c r="I13" s="14">
        <v>45</v>
      </c>
      <c r="J13" s="15">
        <v>22</v>
      </c>
      <c r="K13" s="14">
        <v>22</v>
      </c>
      <c r="M13" s="16">
        <v>25</v>
      </c>
      <c r="N13" s="17">
        <v>0</v>
      </c>
      <c r="O13" s="18">
        <v>94</v>
      </c>
      <c r="P13" s="19" t="s">
        <v>61</v>
      </c>
      <c r="Q13" s="19" t="s">
        <v>29</v>
      </c>
    </row>
    <row r="14" spans="1:33" x14ac:dyDescent="0.15">
      <c r="A14" s="12" t="s">
        <v>27</v>
      </c>
      <c r="B14" s="12">
        <v>65</v>
      </c>
      <c r="C14" s="12" t="s">
        <v>117</v>
      </c>
      <c r="D14" s="12">
        <v>20</v>
      </c>
      <c r="E14" s="12" t="s">
        <v>200</v>
      </c>
      <c r="F14" s="13">
        <v>195</v>
      </c>
      <c r="G14" s="14">
        <v>0</v>
      </c>
      <c r="H14" s="15">
        <v>0</v>
      </c>
      <c r="I14" s="14">
        <v>22</v>
      </c>
      <c r="J14" s="15">
        <v>0</v>
      </c>
      <c r="K14" s="14">
        <v>22</v>
      </c>
      <c r="M14" s="16">
        <v>25</v>
      </c>
      <c r="N14" s="17">
        <v>0</v>
      </c>
      <c r="O14" s="18">
        <v>188</v>
      </c>
      <c r="Q14" s="19" t="s">
        <v>30</v>
      </c>
    </row>
    <row r="15" spans="1:33" x14ac:dyDescent="0.15">
      <c r="A15" s="12" t="s">
        <v>27</v>
      </c>
      <c r="B15" s="12">
        <v>65</v>
      </c>
      <c r="C15" s="12" t="s">
        <v>193</v>
      </c>
      <c r="D15" s="12">
        <v>25</v>
      </c>
      <c r="E15" s="12" t="s">
        <v>200</v>
      </c>
      <c r="F15" s="13">
        <v>195</v>
      </c>
      <c r="G15" s="14">
        <v>0</v>
      </c>
      <c r="H15" s="15">
        <v>0</v>
      </c>
      <c r="I15" s="14">
        <v>45</v>
      </c>
      <c r="J15" s="15">
        <v>0</v>
      </c>
      <c r="K15" s="14">
        <v>22</v>
      </c>
      <c r="M15" s="16">
        <v>25</v>
      </c>
      <c r="N15" s="17">
        <v>105</v>
      </c>
      <c r="O15" s="18">
        <v>0</v>
      </c>
      <c r="P15" s="19" t="s">
        <v>31</v>
      </c>
      <c r="Q15" s="19" t="s">
        <v>139</v>
      </c>
    </row>
    <row r="16" spans="1:33" s="20" customFormat="1" x14ac:dyDescent="0.15">
      <c r="A16" s="20" t="s">
        <v>215</v>
      </c>
      <c r="D16" s="20">
        <f>SUM(D13:D15)</f>
        <v>60</v>
      </c>
      <c r="F16" s="20">
        <f>SUM(F13:F15)</f>
        <v>650</v>
      </c>
      <c r="G16" s="20">
        <f t="shared" ref="G16:O16" si="3">SUM(G13:G15)</f>
        <v>0</v>
      </c>
      <c r="H16" s="20">
        <f t="shared" si="3"/>
        <v>0</v>
      </c>
      <c r="I16" s="20">
        <f t="shared" si="3"/>
        <v>112</v>
      </c>
      <c r="J16" s="20">
        <f t="shared" si="3"/>
        <v>22</v>
      </c>
      <c r="K16" s="20">
        <f t="shared" si="3"/>
        <v>66</v>
      </c>
      <c r="L16" s="21"/>
      <c r="M16" s="20">
        <f t="shared" si="3"/>
        <v>75</v>
      </c>
      <c r="N16" s="20">
        <f t="shared" si="3"/>
        <v>105</v>
      </c>
      <c r="O16" s="20">
        <f t="shared" si="3"/>
        <v>282</v>
      </c>
    </row>
    <row r="19" spans="1:17" x14ac:dyDescent="0.15">
      <c r="A19" s="12" t="s">
        <v>25</v>
      </c>
      <c r="B19" s="12">
        <v>58</v>
      </c>
      <c r="C19" s="12" t="s">
        <v>117</v>
      </c>
      <c r="D19" s="12">
        <v>15</v>
      </c>
      <c r="E19" s="12" t="s">
        <v>194</v>
      </c>
      <c r="F19" s="13">
        <v>178</v>
      </c>
      <c r="G19" s="14">
        <v>0</v>
      </c>
      <c r="H19" s="15">
        <v>0</v>
      </c>
      <c r="I19" s="14">
        <v>19</v>
      </c>
      <c r="J19" s="15">
        <v>0</v>
      </c>
      <c r="K19" s="14">
        <v>39</v>
      </c>
      <c r="M19" s="16">
        <v>10</v>
      </c>
      <c r="N19" s="17">
        <v>0</v>
      </c>
      <c r="O19" s="18">
        <v>76</v>
      </c>
      <c r="Q19" s="14" t="s">
        <v>179</v>
      </c>
    </row>
    <row r="20" spans="1:17" x14ac:dyDescent="0.15">
      <c r="A20" s="12" t="s">
        <v>28</v>
      </c>
      <c r="B20" s="12">
        <v>58</v>
      </c>
      <c r="C20" s="12" t="s">
        <v>193</v>
      </c>
      <c r="D20" s="12">
        <v>15</v>
      </c>
      <c r="E20" s="12" t="s">
        <v>194</v>
      </c>
      <c r="F20" s="13">
        <v>178</v>
      </c>
      <c r="G20" s="14">
        <v>0</v>
      </c>
      <c r="H20" s="15">
        <v>0</v>
      </c>
      <c r="I20" s="14">
        <v>39</v>
      </c>
      <c r="J20" s="15">
        <v>0</v>
      </c>
      <c r="K20" s="14">
        <v>19</v>
      </c>
      <c r="M20" s="16">
        <v>10</v>
      </c>
      <c r="N20" s="17">
        <v>169</v>
      </c>
      <c r="O20" s="18">
        <v>0</v>
      </c>
      <c r="P20" s="19" t="s">
        <v>38</v>
      </c>
      <c r="Q20" s="14" t="s">
        <v>179</v>
      </c>
    </row>
    <row r="21" spans="1:17" s="20" customFormat="1" x14ac:dyDescent="0.15">
      <c r="A21" s="20" t="s">
        <v>203</v>
      </c>
      <c r="D21" s="20">
        <f>SUM(D19:D20)</f>
        <v>30</v>
      </c>
      <c r="F21" s="20">
        <f>SUM(F19:F20)</f>
        <v>356</v>
      </c>
      <c r="G21" s="20">
        <f t="shared" ref="G21:O21" si="4">SUM(G19:G20)</f>
        <v>0</v>
      </c>
      <c r="H21" s="20">
        <f t="shared" si="4"/>
        <v>0</v>
      </c>
      <c r="I21" s="20">
        <f t="shared" si="4"/>
        <v>58</v>
      </c>
      <c r="J21" s="20">
        <f t="shared" si="4"/>
        <v>0</v>
      </c>
      <c r="K21" s="20">
        <f t="shared" si="4"/>
        <v>58</v>
      </c>
      <c r="L21" s="21"/>
      <c r="M21" s="20">
        <f t="shared" si="4"/>
        <v>20</v>
      </c>
      <c r="N21" s="20">
        <f t="shared" si="4"/>
        <v>169</v>
      </c>
      <c r="O21" s="20">
        <f t="shared" si="4"/>
        <v>76</v>
      </c>
    </row>
    <row r="24" spans="1:17" x14ac:dyDescent="0.15">
      <c r="A24" s="12" t="s">
        <v>48</v>
      </c>
      <c r="B24" s="12">
        <v>60</v>
      </c>
      <c r="C24" s="12" t="s">
        <v>112</v>
      </c>
      <c r="D24" s="12">
        <v>0</v>
      </c>
      <c r="F24" s="13">
        <v>603</v>
      </c>
      <c r="G24" s="14">
        <v>20</v>
      </c>
      <c r="H24" s="15">
        <v>0</v>
      </c>
      <c r="I24" s="14">
        <v>40</v>
      </c>
      <c r="J24" s="15">
        <v>40</v>
      </c>
      <c r="K24" s="14">
        <v>20</v>
      </c>
      <c r="M24" s="16">
        <v>0</v>
      </c>
      <c r="N24" s="17">
        <v>0</v>
      </c>
      <c r="O24" s="18">
        <v>0</v>
      </c>
      <c r="P24" s="36" t="s">
        <v>49</v>
      </c>
      <c r="Q24" s="14" t="s">
        <v>179</v>
      </c>
    </row>
    <row r="25" spans="1:17" x14ac:dyDescent="0.15">
      <c r="A25" s="12" t="s">
        <v>48</v>
      </c>
      <c r="B25" s="12">
        <v>60</v>
      </c>
      <c r="C25" s="12" t="s">
        <v>113</v>
      </c>
      <c r="D25" s="12">
        <v>0</v>
      </c>
      <c r="F25" s="13">
        <v>502</v>
      </c>
      <c r="G25" s="14">
        <v>0</v>
      </c>
      <c r="H25" s="15">
        <v>20</v>
      </c>
      <c r="I25" s="14">
        <v>20</v>
      </c>
      <c r="J25" s="15">
        <v>40</v>
      </c>
      <c r="K25" s="14">
        <v>20</v>
      </c>
      <c r="M25" s="16">
        <v>0</v>
      </c>
      <c r="N25" s="17">
        <v>0</v>
      </c>
      <c r="O25" s="18">
        <v>158</v>
      </c>
      <c r="P25" s="14" t="s">
        <v>128</v>
      </c>
      <c r="Q25" s="14" t="s">
        <v>179</v>
      </c>
    </row>
    <row r="26" spans="1:17" x14ac:dyDescent="0.15">
      <c r="A26" s="12" t="s">
        <v>48</v>
      </c>
      <c r="B26" s="12">
        <v>60</v>
      </c>
      <c r="C26" s="12" t="s">
        <v>115</v>
      </c>
      <c r="D26" s="12">
        <v>0</v>
      </c>
      <c r="F26" s="13">
        <v>301</v>
      </c>
      <c r="G26" s="14">
        <v>0</v>
      </c>
      <c r="H26" s="15">
        <v>0</v>
      </c>
      <c r="I26" s="14">
        <v>0</v>
      </c>
      <c r="J26" s="15">
        <v>20</v>
      </c>
      <c r="K26" s="14">
        <v>20</v>
      </c>
      <c r="M26" s="16">
        <v>0</v>
      </c>
      <c r="N26" s="17">
        <v>176</v>
      </c>
      <c r="O26" s="18">
        <v>0</v>
      </c>
      <c r="P26" s="36" t="s">
        <v>50</v>
      </c>
      <c r="Q26" s="14" t="s">
        <v>51</v>
      </c>
    </row>
    <row r="27" spans="1:17" x14ac:dyDescent="0.15">
      <c r="A27" s="12" t="s">
        <v>48</v>
      </c>
      <c r="B27" s="12">
        <v>60</v>
      </c>
      <c r="C27" s="12" t="s">
        <v>116</v>
      </c>
      <c r="D27" s="12">
        <v>0</v>
      </c>
      <c r="F27" s="13">
        <v>241</v>
      </c>
      <c r="G27" s="14">
        <v>0</v>
      </c>
      <c r="H27" s="15">
        <v>40</v>
      </c>
      <c r="I27" s="14">
        <v>40</v>
      </c>
      <c r="J27" s="15">
        <v>20</v>
      </c>
      <c r="K27" s="14">
        <v>20</v>
      </c>
      <c r="M27" s="16">
        <v>0</v>
      </c>
      <c r="N27" s="17">
        <v>0</v>
      </c>
      <c r="O27" s="18">
        <v>0</v>
      </c>
      <c r="P27" s="36" t="s">
        <v>52</v>
      </c>
      <c r="Q27" s="14" t="s">
        <v>53</v>
      </c>
    </row>
    <row r="28" spans="1:17" x14ac:dyDescent="0.15">
      <c r="A28" s="12" t="s">
        <v>48</v>
      </c>
      <c r="B28" s="12">
        <v>60</v>
      </c>
      <c r="C28" s="12" t="s">
        <v>117</v>
      </c>
      <c r="D28" s="12">
        <v>0</v>
      </c>
      <c r="F28" s="13">
        <v>181</v>
      </c>
      <c r="G28" s="14">
        <v>0</v>
      </c>
      <c r="H28" s="15">
        <v>0</v>
      </c>
      <c r="I28" s="14">
        <v>0</v>
      </c>
      <c r="J28" s="15">
        <v>20</v>
      </c>
      <c r="K28" s="14">
        <v>40</v>
      </c>
      <c r="M28" s="16">
        <v>0</v>
      </c>
      <c r="N28" s="17">
        <v>0</v>
      </c>
      <c r="O28" s="18">
        <v>158</v>
      </c>
      <c r="P28" s="19" t="s">
        <v>54</v>
      </c>
      <c r="Q28" s="14" t="s">
        <v>179</v>
      </c>
    </row>
    <row r="29" spans="1:17" x14ac:dyDescent="0.15">
      <c r="A29" s="12" t="s">
        <v>48</v>
      </c>
      <c r="B29" s="12">
        <v>60</v>
      </c>
      <c r="C29" s="12" t="s">
        <v>193</v>
      </c>
      <c r="D29" s="12">
        <v>0</v>
      </c>
      <c r="F29" s="13">
        <v>181</v>
      </c>
      <c r="G29" s="14">
        <v>0</v>
      </c>
      <c r="H29" s="15">
        <v>0</v>
      </c>
      <c r="I29" s="14">
        <v>0</v>
      </c>
      <c r="J29" s="15">
        <v>40</v>
      </c>
      <c r="K29" s="14">
        <v>20</v>
      </c>
      <c r="M29" s="16">
        <v>0</v>
      </c>
      <c r="N29" s="17">
        <v>176</v>
      </c>
      <c r="O29" s="18">
        <v>0</v>
      </c>
      <c r="P29" s="19" t="s">
        <v>54</v>
      </c>
      <c r="Q29" s="14" t="s">
        <v>132</v>
      </c>
    </row>
    <row r="30" spans="1:17" s="20" customFormat="1" x14ac:dyDescent="0.15">
      <c r="A30" s="20" t="s">
        <v>184</v>
      </c>
      <c r="F30" s="20">
        <f>SUM(F24:F29)</f>
        <v>2009</v>
      </c>
      <c r="G30" s="20">
        <f t="shared" ref="G30:O30" si="5">SUM(G24:G29)</f>
        <v>20</v>
      </c>
      <c r="H30" s="20">
        <f t="shared" si="5"/>
        <v>60</v>
      </c>
      <c r="I30" s="20">
        <f t="shared" si="5"/>
        <v>100</v>
      </c>
      <c r="J30" s="20">
        <f t="shared" si="5"/>
        <v>180</v>
      </c>
      <c r="K30" s="20">
        <f t="shared" si="5"/>
        <v>140</v>
      </c>
      <c r="L30" s="21"/>
      <c r="M30" s="20">
        <f t="shared" si="5"/>
        <v>0</v>
      </c>
      <c r="N30" s="20">
        <f t="shared" si="5"/>
        <v>352</v>
      </c>
      <c r="O30" s="20">
        <f t="shared" si="5"/>
        <v>316</v>
      </c>
    </row>
    <row r="31" spans="1:17" x14ac:dyDescent="0.15">
      <c r="A31" s="12" t="s">
        <v>26</v>
      </c>
      <c r="B31" s="12">
        <v>59</v>
      </c>
      <c r="C31" s="12" t="s">
        <v>112</v>
      </c>
      <c r="D31" s="12">
        <v>25</v>
      </c>
      <c r="E31" s="12" t="s">
        <v>194</v>
      </c>
      <c r="F31" s="13">
        <v>612</v>
      </c>
      <c r="G31" s="14">
        <v>0</v>
      </c>
      <c r="H31" s="15">
        <v>0</v>
      </c>
      <c r="I31" s="14">
        <v>41</v>
      </c>
      <c r="J31" s="15">
        <v>41</v>
      </c>
      <c r="K31" s="14">
        <v>20</v>
      </c>
      <c r="L31" s="15">
        <v>0</v>
      </c>
      <c r="M31" s="16">
        <v>10</v>
      </c>
      <c r="N31" s="17">
        <v>0</v>
      </c>
      <c r="O31" s="18">
        <v>164</v>
      </c>
      <c r="P31" s="19" t="s">
        <v>49</v>
      </c>
      <c r="Q31" s="19" t="s">
        <v>33</v>
      </c>
    </row>
    <row r="32" spans="1:17" x14ac:dyDescent="0.15">
      <c r="A32" s="12" t="s">
        <v>26</v>
      </c>
      <c r="B32" s="12">
        <v>60</v>
      </c>
      <c r="C32" s="12" t="s">
        <v>113</v>
      </c>
      <c r="D32" s="12">
        <v>25</v>
      </c>
      <c r="E32" s="12" t="s">
        <v>194</v>
      </c>
      <c r="F32" s="13">
        <v>518</v>
      </c>
      <c r="G32" s="14">
        <v>0</v>
      </c>
      <c r="H32" s="15">
        <v>0</v>
      </c>
      <c r="I32" s="14">
        <v>21</v>
      </c>
      <c r="J32" s="15">
        <v>42</v>
      </c>
      <c r="K32" s="14">
        <v>21</v>
      </c>
      <c r="L32" s="15">
        <v>0</v>
      </c>
      <c r="M32" s="16">
        <v>10</v>
      </c>
      <c r="N32" s="17">
        <v>0</v>
      </c>
      <c r="O32" s="18">
        <v>170</v>
      </c>
      <c r="P32" s="19" t="s">
        <v>18</v>
      </c>
      <c r="Q32" s="19" t="s">
        <v>121</v>
      </c>
    </row>
    <row r="33" spans="1:17" x14ac:dyDescent="0.15">
      <c r="A33" s="12" t="s">
        <v>26</v>
      </c>
      <c r="B33" s="12">
        <v>60</v>
      </c>
      <c r="C33" s="12" t="s">
        <v>115</v>
      </c>
      <c r="D33" s="12">
        <v>10</v>
      </c>
      <c r="E33" s="12" t="s">
        <v>194</v>
      </c>
      <c r="F33" s="13">
        <v>311</v>
      </c>
      <c r="G33" s="14">
        <v>0</v>
      </c>
      <c r="H33" s="15">
        <v>0</v>
      </c>
      <c r="I33" s="14">
        <v>21</v>
      </c>
      <c r="J33" s="15">
        <v>21</v>
      </c>
      <c r="K33" s="14">
        <v>21</v>
      </c>
      <c r="L33" s="15">
        <v>0</v>
      </c>
      <c r="M33" s="16">
        <v>10</v>
      </c>
      <c r="N33" s="17">
        <v>190</v>
      </c>
      <c r="O33" s="18">
        <v>0</v>
      </c>
      <c r="P33" s="19" t="s">
        <v>59</v>
      </c>
      <c r="Q33" s="14" t="s">
        <v>145</v>
      </c>
    </row>
    <row r="34" spans="1:17" x14ac:dyDescent="0.15">
      <c r="A34" s="12" t="s">
        <v>32</v>
      </c>
      <c r="B34" s="12">
        <v>65</v>
      </c>
      <c r="C34" s="12" t="s">
        <v>210</v>
      </c>
      <c r="D34" s="12">
        <v>15</v>
      </c>
      <c r="E34" s="12" t="s">
        <v>200</v>
      </c>
      <c r="F34" s="13">
        <v>260</v>
      </c>
      <c r="G34" s="14">
        <v>0</v>
      </c>
      <c r="H34" s="15">
        <v>0</v>
      </c>
      <c r="I34" s="14">
        <v>45</v>
      </c>
      <c r="J34" s="15">
        <v>22</v>
      </c>
      <c r="K34" s="14">
        <v>22</v>
      </c>
      <c r="M34" s="16">
        <v>25</v>
      </c>
      <c r="N34" s="17">
        <v>0</v>
      </c>
      <c r="O34" s="18">
        <v>94</v>
      </c>
      <c r="P34" s="19" t="s">
        <v>61</v>
      </c>
      <c r="Q34" s="19" t="s">
        <v>29</v>
      </c>
    </row>
    <row r="35" spans="1:17" x14ac:dyDescent="0.15">
      <c r="A35" s="12" t="s">
        <v>27</v>
      </c>
      <c r="B35" s="12">
        <v>65</v>
      </c>
      <c r="C35" s="12" t="s">
        <v>117</v>
      </c>
      <c r="D35" s="12">
        <v>20</v>
      </c>
      <c r="E35" s="12" t="s">
        <v>200</v>
      </c>
      <c r="F35" s="13">
        <v>195</v>
      </c>
      <c r="G35" s="14">
        <v>0</v>
      </c>
      <c r="H35" s="15">
        <v>0</v>
      </c>
      <c r="I35" s="14">
        <v>22</v>
      </c>
      <c r="J35" s="15">
        <v>0</v>
      </c>
      <c r="K35" s="14">
        <v>22</v>
      </c>
      <c r="M35" s="16">
        <v>25</v>
      </c>
      <c r="N35" s="17">
        <v>0</v>
      </c>
      <c r="O35" s="18">
        <v>188</v>
      </c>
      <c r="Q35" s="19" t="s">
        <v>30</v>
      </c>
    </row>
    <row r="36" spans="1:17" x14ac:dyDescent="0.15">
      <c r="A36" s="12" t="s">
        <v>27</v>
      </c>
      <c r="B36" s="12">
        <v>65</v>
      </c>
      <c r="C36" s="12" t="s">
        <v>193</v>
      </c>
      <c r="D36" s="12">
        <v>25</v>
      </c>
      <c r="E36" s="12" t="s">
        <v>200</v>
      </c>
      <c r="F36" s="13">
        <v>195</v>
      </c>
      <c r="G36" s="14">
        <v>0</v>
      </c>
      <c r="H36" s="15">
        <v>0</v>
      </c>
      <c r="I36" s="14">
        <v>45</v>
      </c>
      <c r="J36" s="15">
        <v>0</v>
      </c>
      <c r="K36" s="14">
        <v>22</v>
      </c>
      <c r="M36" s="16">
        <v>25</v>
      </c>
      <c r="N36" s="17">
        <v>105</v>
      </c>
      <c r="O36" s="18">
        <v>0</v>
      </c>
      <c r="P36" s="19" t="s">
        <v>31</v>
      </c>
      <c r="Q36" s="19" t="s">
        <v>139</v>
      </c>
    </row>
    <row r="37" spans="1:17" s="20" customFormat="1" x14ac:dyDescent="0.15">
      <c r="A37" s="20" t="s">
        <v>187</v>
      </c>
      <c r="F37" s="20">
        <f>SUM(F31:F36)</f>
        <v>2091</v>
      </c>
      <c r="G37" s="20">
        <f t="shared" ref="G37:O37" si="6">SUM(G31:G36)</f>
        <v>0</v>
      </c>
      <c r="H37" s="20">
        <f t="shared" si="6"/>
        <v>0</v>
      </c>
      <c r="I37" s="20">
        <f t="shared" si="6"/>
        <v>195</v>
      </c>
      <c r="J37" s="20">
        <f t="shared" si="6"/>
        <v>126</v>
      </c>
      <c r="K37" s="20">
        <f t="shared" si="6"/>
        <v>128</v>
      </c>
      <c r="L37" s="21"/>
      <c r="M37" s="20">
        <f t="shared" si="6"/>
        <v>105</v>
      </c>
      <c r="N37" s="20">
        <f t="shared" si="6"/>
        <v>295</v>
      </c>
      <c r="O37" s="20">
        <f t="shared" si="6"/>
        <v>616</v>
      </c>
    </row>
    <row r="39" spans="1:17" s="20" customFormat="1" x14ac:dyDescent="0.15">
      <c r="A39" s="20" t="s">
        <v>192</v>
      </c>
      <c r="G39" s="23"/>
      <c r="H39" s="24"/>
      <c r="I39" s="23"/>
      <c r="J39" s="24"/>
      <c r="K39" s="23"/>
      <c r="L39" s="25"/>
      <c r="M39" s="26"/>
      <c r="N39" s="27"/>
      <c r="O39" s="28"/>
      <c r="P39" s="23"/>
      <c r="Q39" s="23"/>
    </row>
    <row r="40" spans="1:17" s="20" customFormat="1" x14ac:dyDescent="0.15">
      <c r="A40" s="20" t="s">
        <v>188</v>
      </c>
      <c r="F40" s="20">
        <f t="shared" ref="F40:K40" si="7">F37-F30</f>
        <v>82</v>
      </c>
      <c r="G40" s="20">
        <f t="shared" si="7"/>
        <v>-20</v>
      </c>
      <c r="H40" s="20">
        <f t="shared" si="7"/>
        <v>-60</v>
      </c>
      <c r="I40" s="20">
        <f t="shared" si="7"/>
        <v>95</v>
      </c>
      <c r="J40" s="20">
        <f t="shared" si="7"/>
        <v>-54</v>
      </c>
      <c r="K40" s="20">
        <f t="shared" si="7"/>
        <v>-12</v>
      </c>
      <c r="L40" s="21"/>
      <c r="M40" s="20">
        <f>M37-M30</f>
        <v>105</v>
      </c>
      <c r="N40" s="20">
        <f>N37-N30</f>
        <v>-57</v>
      </c>
      <c r="O40" s="20">
        <f>O37-O30</f>
        <v>300</v>
      </c>
      <c r="P40" s="20" t="s">
        <v>129</v>
      </c>
      <c r="Q40" s="20" t="s">
        <v>130</v>
      </c>
    </row>
    <row r="41" spans="1:17" s="13" customFormat="1" x14ac:dyDescent="0.15">
      <c r="L41" s="37"/>
      <c r="P41" s="13" t="s">
        <v>130</v>
      </c>
    </row>
    <row r="42" spans="1:17" x14ac:dyDescent="0.15">
      <c r="C42" s="29"/>
      <c r="N42" s="20" t="s">
        <v>3</v>
      </c>
      <c r="O42" s="13"/>
      <c r="P42" s="13"/>
      <c r="Q42" s="13"/>
    </row>
    <row r="43" spans="1:17" x14ac:dyDescent="0.15">
      <c r="C43" s="29"/>
      <c r="N43" s="20" t="s">
        <v>4</v>
      </c>
      <c r="O43" s="13"/>
      <c r="P43" s="13"/>
      <c r="Q43" s="13"/>
    </row>
    <row r="45" spans="1:17" s="20" customFormat="1" x14ac:dyDescent="0.15">
      <c r="A45" s="62" t="s">
        <v>238</v>
      </c>
      <c r="B45" s="64">
        <v>65</v>
      </c>
      <c r="C45" s="31" t="s">
        <v>112</v>
      </c>
      <c r="D45" s="31" t="s">
        <v>235</v>
      </c>
      <c r="E45" s="31" t="s">
        <v>225</v>
      </c>
      <c r="F45" s="13">
        <v>687</v>
      </c>
      <c r="G45" s="14"/>
      <c r="H45" s="15"/>
      <c r="I45" s="14">
        <v>36</v>
      </c>
      <c r="J45" s="15">
        <v>27</v>
      </c>
      <c r="K45" s="14">
        <v>22</v>
      </c>
      <c r="L45" s="22"/>
      <c r="M45" s="16">
        <v>25</v>
      </c>
      <c r="N45" s="17"/>
      <c r="O45" s="18">
        <v>94</v>
      </c>
      <c r="P45" s="40"/>
      <c r="Q45" s="19" t="s">
        <v>251</v>
      </c>
    </row>
    <row r="46" spans="1:17" s="20" customFormat="1" x14ac:dyDescent="0.15">
      <c r="A46" s="62" t="s">
        <v>238</v>
      </c>
      <c r="B46" s="64">
        <v>65</v>
      </c>
      <c r="C46" s="31" t="s">
        <v>113</v>
      </c>
      <c r="D46" s="31" t="s">
        <v>235</v>
      </c>
      <c r="E46" s="31" t="s">
        <v>225</v>
      </c>
      <c r="F46" s="13">
        <v>573</v>
      </c>
      <c r="G46" s="14"/>
      <c r="H46" s="15"/>
      <c r="I46" s="14">
        <v>22</v>
      </c>
      <c r="J46" s="15">
        <v>45</v>
      </c>
      <c r="K46" s="14">
        <v>18</v>
      </c>
      <c r="L46" s="22"/>
      <c r="M46" s="16">
        <v>25</v>
      </c>
      <c r="N46" s="17"/>
      <c r="O46" s="18">
        <v>38</v>
      </c>
      <c r="P46" s="40"/>
      <c r="Q46" s="19" t="s">
        <v>252</v>
      </c>
    </row>
    <row r="47" spans="1:17" s="20" customFormat="1" x14ac:dyDescent="0.15">
      <c r="A47" s="62" t="s">
        <v>238</v>
      </c>
      <c r="B47" s="64">
        <v>65</v>
      </c>
      <c r="C47" s="31" t="s">
        <v>115</v>
      </c>
      <c r="D47" s="31" t="s">
        <v>235</v>
      </c>
      <c r="E47" s="31" t="s">
        <v>225</v>
      </c>
      <c r="F47" s="13">
        <v>344</v>
      </c>
      <c r="G47" s="14"/>
      <c r="H47" s="15"/>
      <c r="I47" s="14"/>
      <c r="J47" s="15">
        <v>22</v>
      </c>
      <c r="K47" s="14">
        <v>22</v>
      </c>
      <c r="L47" s="22"/>
      <c r="M47" s="16">
        <v>25</v>
      </c>
      <c r="N47" s="17">
        <v>105</v>
      </c>
      <c r="O47" s="18"/>
      <c r="P47" s="39" t="s">
        <v>247</v>
      </c>
      <c r="Q47" s="19" t="s">
        <v>253</v>
      </c>
    </row>
    <row r="48" spans="1:17" s="20" customFormat="1" x14ac:dyDescent="0.15">
      <c r="A48" s="62" t="s">
        <v>238</v>
      </c>
      <c r="B48" s="64">
        <v>65</v>
      </c>
      <c r="C48" s="31" t="s">
        <v>116</v>
      </c>
      <c r="D48" s="31" t="s">
        <v>235</v>
      </c>
      <c r="E48" s="31" t="s">
        <v>225</v>
      </c>
      <c r="F48" s="13">
        <v>275</v>
      </c>
      <c r="G48" s="14"/>
      <c r="H48" s="15"/>
      <c r="I48" s="14">
        <v>36</v>
      </c>
      <c r="J48" s="15">
        <v>18</v>
      </c>
      <c r="K48" s="14">
        <v>22</v>
      </c>
      <c r="L48" s="22"/>
      <c r="M48" s="16">
        <v>25</v>
      </c>
      <c r="N48" s="17"/>
      <c r="O48" s="18">
        <v>75</v>
      </c>
      <c r="P48" s="40"/>
      <c r="Q48" s="19" t="s">
        <v>254</v>
      </c>
    </row>
    <row r="49" spans="1:17" s="20" customFormat="1" x14ac:dyDescent="0.15">
      <c r="A49" s="62" t="s">
        <v>238</v>
      </c>
      <c r="B49" s="64">
        <v>65</v>
      </c>
      <c r="C49" s="31" t="s">
        <v>117</v>
      </c>
      <c r="D49" s="31" t="s">
        <v>235</v>
      </c>
      <c r="E49" s="31" t="s">
        <v>225</v>
      </c>
      <c r="F49" s="13">
        <v>206</v>
      </c>
      <c r="G49" s="14"/>
      <c r="H49" s="15"/>
      <c r="I49" s="14">
        <v>22</v>
      </c>
      <c r="J49" s="49">
        <v>22</v>
      </c>
      <c r="K49" s="14">
        <v>22</v>
      </c>
      <c r="L49" s="22"/>
      <c r="M49" s="16">
        <v>25</v>
      </c>
      <c r="N49" s="17"/>
      <c r="O49" s="18">
        <v>112</v>
      </c>
      <c r="P49" s="39"/>
      <c r="Q49" s="19" t="s">
        <v>255</v>
      </c>
    </row>
    <row r="50" spans="1:17" s="20" customFormat="1" x14ac:dyDescent="0.15">
      <c r="A50" s="62" t="s">
        <v>238</v>
      </c>
      <c r="B50" s="64">
        <v>65</v>
      </c>
      <c r="C50" s="31" t="s">
        <v>193</v>
      </c>
      <c r="D50" s="31" t="s">
        <v>235</v>
      </c>
      <c r="E50" s="31" t="s">
        <v>225</v>
      </c>
      <c r="F50" s="13">
        <v>206</v>
      </c>
      <c r="G50" s="14"/>
      <c r="H50" s="15"/>
      <c r="I50" s="14">
        <v>36</v>
      </c>
      <c r="J50" s="15"/>
      <c r="K50" s="14">
        <v>18</v>
      </c>
      <c r="L50" s="22"/>
      <c r="M50" s="16">
        <v>25</v>
      </c>
      <c r="N50" s="17">
        <v>84</v>
      </c>
      <c r="O50" s="18"/>
      <c r="P50" s="39" t="s">
        <v>250</v>
      </c>
      <c r="Q50" s="46" t="s">
        <v>256</v>
      </c>
    </row>
    <row r="51" spans="1:17" s="20" customFormat="1" x14ac:dyDescent="0.15">
      <c r="A51" s="13"/>
      <c r="F51" s="20">
        <f>SUM(F45:F50)</f>
        <v>2291</v>
      </c>
      <c r="G51" s="20">
        <f t="shared" ref="G51:K51" si="8">SUM(G45:G50)</f>
        <v>0</v>
      </c>
      <c r="H51" s="20">
        <f t="shared" si="8"/>
        <v>0</v>
      </c>
      <c r="I51" s="20">
        <f t="shared" si="8"/>
        <v>152</v>
      </c>
      <c r="J51" s="20">
        <f t="shared" si="8"/>
        <v>134</v>
      </c>
      <c r="K51" s="20">
        <f t="shared" si="8"/>
        <v>124</v>
      </c>
      <c r="L51" s="21"/>
      <c r="M51" s="20">
        <f t="shared" ref="M51:O51" si="9">SUM(M45:M50)</f>
        <v>150</v>
      </c>
      <c r="N51" s="20">
        <f t="shared" si="9"/>
        <v>189</v>
      </c>
      <c r="O51" s="20">
        <f t="shared" si="9"/>
        <v>319</v>
      </c>
      <c r="P51" s="40"/>
      <c r="Q51" s="14"/>
    </row>
    <row r="52" spans="1:17" s="20" customFormat="1" x14ac:dyDescent="0.15">
      <c r="A52" s="13"/>
      <c r="F52" s="13"/>
      <c r="G52" s="14"/>
      <c r="H52" s="15"/>
      <c r="I52" s="14">
        <f>22+22</f>
        <v>44</v>
      </c>
      <c r="J52" s="15">
        <f>9+45</f>
        <v>54</v>
      </c>
      <c r="K52" s="14">
        <f>9+45+45</f>
        <v>99</v>
      </c>
      <c r="L52" s="22"/>
      <c r="M52" s="16"/>
      <c r="N52" s="17"/>
      <c r="O52" s="18">
        <v>188</v>
      </c>
      <c r="P52" s="40" t="s">
        <v>233</v>
      </c>
      <c r="Q52" s="14"/>
    </row>
    <row r="53" spans="1:17" s="20" customFormat="1" x14ac:dyDescent="0.15">
      <c r="A53" s="13"/>
      <c r="F53" s="13"/>
      <c r="G53" s="33">
        <f>SUM(G51:G52)</f>
        <v>0</v>
      </c>
      <c r="H53" s="33">
        <f t="shared" ref="H53:O53" si="10">SUM(H51:H52)</f>
        <v>0</v>
      </c>
      <c r="I53" s="33">
        <f t="shared" si="10"/>
        <v>196</v>
      </c>
      <c r="J53" s="33">
        <f t="shared" si="10"/>
        <v>188</v>
      </c>
      <c r="K53" s="33">
        <f t="shared" si="10"/>
        <v>223</v>
      </c>
      <c r="L53" s="33">
        <f t="shared" si="10"/>
        <v>0</v>
      </c>
      <c r="M53" s="33">
        <f t="shared" si="10"/>
        <v>150</v>
      </c>
      <c r="N53" s="33">
        <f t="shared" si="10"/>
        <v>189</v>
      </c>
      <c r="O53" s="33">
        <f t="shared" si="10"/>
        <v>507</v>
      </c>
      <c r="P53" s="42" t="s">
        <v>257</v>
      </c>
      <c r="Q53" s="14"/>
    </row>
    <row r="54" spans="1:17" s="20" customFormat="1" x14ac:dyDescent="0.15">
      <c r="A54" s="13"/>
      <c r="F54" s="13"/>
      <c r="G54" s="33"/>
      <c r="H54" s="33"/>
      <c r="I54" s="33"/>
      <c r="J54" s="33"/>
      <c r="K54" s="33"/>
      <c r="L54" s="33"/>
      <c r="M54" s="33"/>
      <c r="N54" s="33"/>
      <c r="O54" s="33"/>
      <c r="P54" s="60" t="s">
        <v>259</v>
      </c>
      <c r="Q54" s="14"/>
    </row>
    <row r="55" spans="1:17" s="20" customFormat="1" x14ac:dyDescent="0.15">
      <c r="A55" s="13"/>
      <c r="F55" s="13"/>
      <c r="G55" s="33"/>
      <c r="H55" s="33"/>
      <c r="I55" s="33"/>
      <c r="J55" s="33"/>
      <c r="K55" s="33"/>
      <c r="L55" s="33"/>
      <c r="M55" s="33"/>
      <c r="N55" s="33"/>
      <c r="O55" s="33"/>
      <c r="P55" s="40"/>
      <c r="Q55" s="14"/>
    </row>
    <row r="56" spans="1:17" s="20" customFormat="1" x14ac:dyDescent="0.15">
      <c r="A56" s="13"/>
      <c r="G56" s="14"/>
      <c r="H56" s="15"/>
      <c r="I56" s="14"/>
      <c r="J56" s="15"/>
      <c r="K56" s="14"/>
      <c r="L56" s="22"/>
      <c r="M56" s="16"/>
      <c r="N56" s="17"/>
      <c r="O56" s="18"/>
      <c r="P56" s="57"/>
      <c r="Q56" s="14"/>
    </row>
    <row r="57" spans="1:17" s="20" customFormat="1" x14ac:dyDescent="0.15">
      <c r="A57" s="48" t="s">
        <v>248</v>
      </c>
      <c r="G57" s="14"/>
      <c r="H57" s="15"/>
      <c r="I57" s="14"/>
      <c r="J57" s="15"/>
      <c r="K57" s="14"/>
      <c r="L57" s="22"/>
      <c r="M57" s="16"/>
      <c r="N57" s="17"/>
      <c r="O57" s="18"/>
      <c r="P57" s="39"/>
      <c r="Q57" s="14"/>
    </row>
    <row r="58" spans="1:17" s="20" customFormat="1" x14ac:dyDescent="0.15">
      <c r="A58" s="35" t="s">
        <v>239</v>
      </c>
      <c r="B58" s="47">
        <v>55</v>
      </c>
      <c r="C58" s="12" t="s">
        <v>112</v>
      </c>
      <c r="D58" s="31" t="s">
        <v>235</v>
      </c>
      <c r="E58" s="31" t="s">
        <v>225</v>
      </c>
      <c r="F58" s="13">
        <v>564</v>
      </c>
      <c r="G58" s="14"/>
      <c r="H58" s="15"/>
      <c r="I58" s="14">
        <v>29</v>
      </c>
      <c r="J58" s="15">
        <v>22</v>
      </c>
      <c r="K58" s="14">
        <v>18</v>
      </c>
      <c r="L58" s="22"/>
      <c r="M58" s="16">
        <v>10</v>
      </c>
      <c r="N58" s="51"/>
      <c r="O58" s="18">
        <v>67</v>
      </c>
      <c r="P58" s="39" t="s">
        <v>240</v>
      </c>
      <c r="Q58" s="19" t="s">
        <v>241</v>
      </c>
    </row>
    <row r="59" spans="1:17" s="20" customFormat="1" x14ac:dyDescent="0.15">
      <c r="A59" s="35" t="s">
        <v>239</v>
      </c>
      <c r="B59" s="47">
        <v>55</v>
      </c>
      <c r="C59" s="12" t="s">
        <v>113</v>
      </c>
      <c r="D59" s="31" t="s">
        <v>235</v>
      </c>
      <c r="E59" s="31" t="s">
        <v>225</v>
      </c>
      <c r="F59" s="13">
        <v>470</v>
      </c>
      <c r="G59" s="14"/>
      <c r="H59" s="15"/>
      <c r="I59" s="14">
        <v>18</v>
      </c>
      <c r="J59" s="15">
        <v>37</v>
      </c>
      <c r="K59" s="14">
        <v>14</v>
      </c>
      <c r="L59" s="22"/>
      <c r="M59" s="16">
        <v>10</v>
      </c>
      <c r="N59" s="17"/>
      <c r="O59" s="18">
        <v>27</v>
      </c>
      <c r="P59" s="40"/>
      <c r="Q59" s="19" t="s">
        <v>242</v>
      </c>
    </row>
    <row r="60" spans="1:17" s="20" customFormat="1" x14ac:dyDescent="0.15">
      <c r="A60" s="35" t="s">
        <v>239</v>
      </c>
      <c r="B60" s="47">
        <v>55</v>
      </c>
      <c r="C60" s="12" t="s">
        <v>115</v>
      </c>
      <c r="D60" s="31" t="s">
        <v>235</v>
      </c>
      <c r="E60" s="31" t="s">
        <v>225</v>
      </c>
      <c r="F60" s="13">
        <v>282</v>
      </c>
      <c r="G60" s="14"/>
      <c r="H60" s="15"/>
      <c r="I60" s="14"/>
      <c r="J60" s="49">
        <v>18</v>
      </c>
      <c r="K60" s="14">
        <v>18</v>
      </c>
      <c r="L60" s="22"/>
      <c r="M60" s="16">
        <v>10</v>
      </c>
      <c r="N60" s="17">
        <v>74</v>
      </c>
      <c r="O60" s="18"/>
      <c r="P60" s="39" t="s">
        <v>247</v>
      </c>
      <c r="Q60" s="19" t="s">
        <v>243</v>
      </c>
    </row>
    <row r="61" spans="1:17" s="20" customFormat="1" x14ac:dyDescent="0.15">
      <c r="A61" s="35" t="s">
        <v>239</v>
      </c>
      <c r="B61" s="47">
        <v>55</v>
      </c>
      <c r="C61" s="12" t="s">
        <v>116</v>
      </c>
      <c r="D61" s="31" t="s">
        <v>235</v>
      </c>
      <c r="E61" s="31" t="s">
        <v>225</v>
      </c>
      <c r="F61" s="13">
        <v>226</v>
      </c>
      <c r="G61" s="14"/>
      <c r="H61" s="15"/>
      <c r="I61" s="14">
        <v>29</v>
      </c>
      <c r="J61" s="15">
        <v>14</v>
      </c>
      <c r="K61" s="14">
        <v>18</v>
      </c>
      <c r="L61" s="22"/>
      <c r="M61" s="55">
        <v>10</v>
      </c>
      <c r="N61" s="17"/>
      <c r="O61" s="53">
        <v>53</v>
      </c>
      <c r="P61" s="40"/>
      <c r="Q61" s="19" t="s">
        <v>244</v>
      </c>
    </row>
    <row r="62" spans="1:17" s="20" customFormat="1" x14ac:dyDescent="0.15">
      <c r="A62" s="35" t="s">
        <v>239</v>
      </c>
      <c r="B62" s="47">
        <v>55</v>
      </c>
      <c r="C62" s="12" t="s">
        <v>117</v>
      </c>
      <c r="D62" s="31" t="s">
        <v>235</v>
      </c>
      <c r="E62" s="31" t="s">
        <v>225</v>
      </c>
      <c r="F62" s="13">
        <v>169</v>
      </c>
      <c r="G62" s="14"/>
      <c r="H62" s="15"/>
      <c r="I62" s="14">
        <v>18</v>
      </c>
      <c r="J62" s="15">
        <v>18</v>
      </c>
      <c r="K62" s="14">
        <v>18</v>
      </c>
      <c r="L62" s="22"/>
      <c r="M62" s="16">
        <v>10</v>
      </c>
      <c r="N62" s="17"/>
      <c r="O62" s="18">
        <v>80</v>
      </c>
      <c r="P62" s="39"/>
      <c r="Q62" s="19" t="s">
        <v>245</v>
      </c>
    </row>
    <row r="63" spans="1:17" s="20" customFormat="1" x14ac:dyDescent="0.15">
      <c r="A63" s="35" t="s">
        <v>239</v>
      </c>
      <c r="B63" s="47">
        <v>55</v>
      </c>
      <c r="C63" s="12" t="s">
        <v>193</v>
      </c>
      <c r="D63" s="31" t="s">
        <v>235</v>
      </c>
      <c r="E63" s="31" t="s">
        <v>225</v>
      </c>
      <c r="F63" s="13">
        <v>169</v>
      </c>
      <c r="G63" s="14"/>
      <c r="H63" s="15"/>
      <c r="I63" s="14">
        <v>29</v>
      </c>
      <c r="J63" s="15"/>
      <c r="K63" s="14">
        <v>14</v>
      </c>
      <c r="L63" s="22"/>
      <c r="M63" s="16">
        <v>10</v>
      </c>
      <c r="N63" s="51">
        <v>59</v>
      </c>
      <c r="O63" s="18"/>
      <c r="P63" s="39" t="s">
        <v>240</v>
      </c>
      <c r="Q63" s="46" t="s">
        <v>246</v>
      </c>
    </row>
    <row r="64" spans="1:17" s="20" customFormat="1" x14ac:dyDescent="0.15">
      <c r="A64" s="13"/>
      <c r="F64" s="20">
        <f>SUM(F58:F63)</f>
        <v>1880</v>
      </c>
      <c r="G64" s="20">
        <f t="shared" ref="G64:K64" si="11">SUM(G58:G63)</f>
        <v>0</v>
      </c>
      <c r="H64" s="20">
        <f t="shared" si="11"/>
        <v>0</v>
      </c>
      <c r="I64" s="20">
        <f t="shared" si="11"/>
        <v>123</v>
      </c>
      <c r="J64" s="20">
        <f t="shared" si="11"/>
        <v>109</v>
      </c>
      <c r="K64" s="20">
        <f t="shared" si="11"/>
        <v>100</v>
      </c>
      <c r="L64" s="21"/>
      <c r="M64" s="20">
        <f t="shared" ref="M64:O64" si="12">SUM(M58:M63)</f>
        <v>60</v>
      </c>
      <c r="N64" s="20">
        <f t="shared" si="12"/>
        <v>133</v>
      </c>
      <c r="O64" s="20">
        <f t="shared" si="12"/>
        <v>227</v>
      </c>
      <c r="P64" s="40"/>
      <c r="Q64" s="14"/>
    </row>
    <row r="65" spans="1:17" s="20" customFormat="1" x14ac:dyDescent="0.15">
      <c r="A65" s="13"/>
      <c r="F65" s="13"/>
      <c r="G65" s="14"/>
      <c r="H65" s="15"/>
      <c r="I65" s="14">
        <f>18+18</f>
        <v>36</v>
      </c>
      <c r="J65" s="15">
        <f>7+37</f>
        <v>44</v>
      </c>
      <c r="K65" s="14">
        <f>37+18</f>
        <v>55</v>
      </c>
      <c r="L65" s="22"/>
      <c r="M65" s="16"/>
      <c r="N65" s="17"/>
      <c r="O65" s="18">
        <v>134</v>
      </c>
      <c r="P65" s="40" t="s">
        <v>233</v>
      </c>
      <c r="Q65" s="14"/>
    </row>
    <row r="66" spans="1:17" s="20" customFormat="1" x14ac:dyDescent="0.15">
      <c r="A66" s="13"/>
      <c r="F66" s="13"/>
      <c r="G66" s="33">
        <f>SUM(G64:G65)</f>
        <v>0</v>
      </c>
      <c r="H66" s="33">
        <f t="shared" ref="H66:O66" si="13">SUM(H64:H65)</f>
        <v>0</v>
      </c>
      <c r="I66" s="33">
        <f t="shared" si="13"/>
        <v>159</v>
      </c>
      <c r="J66" s="33">
        <f t="shared" si="13"/>
        <v>153</v>
      </c>
      <c r="K66" s="33">
        <f t="shared" si="13"/>
        <v>155</v>
      </c>
      <c r="L66" s="33">
        <f t="shared" si="13"/>
        <v>0</v>
      </c>
      <c r="M66" s="33">
        <f t="shared" si="13"/>
        <v>60</v>
      </c>
      <c r="N66" s="33">
        <f t="shared" si="13"/>
        <v>133</v>
      </c>
      <c r="O66" s="33">
        <f t="shared" si="13"/>
        <v>361</v>
      </c>
      <c r="P66" s="42" t="s">
        <v>257</v>
      </c>
      <c r="Q66" s="14"/>
    </row>
    <row r="67" spans="1:17" s="20" customFormat="1" x14ac:dyDescent="0.15">
      <c r="A67" s="13"/>
      <c r="F67" s="13"/>
      <c r="G67" s="33"/>
      <c r="H67" s="33"/>
      <c r="I67" s="33"/>
      <c r="J67" s="33"/>
      <c r="K67" s="33"/>
      <c r="L67" s="33"/>
      <c r="M67" s="33"/>
      <c r="N67" s="33"/>
      <c r="O67" s="33"/>
      <c r="P67" s="40" t="s">
        <v>258</v>
      </c>
      <c r="Q67" s="14"/>
    </row>
    <row r="68" spans="1:17" s="20" customFormat="1" x14ac:dyDescent="0.15">
      <c r="A68" s="13"/>
      <c r="F68" s="13"/>
      <c r="G68" s="33"/>
      <c r="H68" s="33"/>
      <c r="I68" s="33"/>
      <c r="J68" s="33"/>
      <c r="K68" s="33"/>
      <c r="L68" s="33"/>
      <c r="M68" s="33"/>
      <c r="N68" s="33"/>
      <c r="O68" s="33"/>
      <c r="P68" s="58" t="s">
        <v>249</v>
      </c>
      <c r="Q68" s="44"/>
    </row>
    <row r="70" spans="1:17" x14ac:dyDescent="0.15">
      <c r="A70" s="30" t="s">
        <v>269</v>
      </c>
      <c r="B70" s="64">
        <v>65</v>
      </c>
      <c r="C70" s="31" t="s">
        <v>112</v>
      </c>
      <c r="D70" s="31" t="s">
        <v>235</v>
      </c>
      <c r="E70" s="31" t="s">
        <v>223</v>
      </c>
      <c r="F70" s="13">
        <v>698</v>
      </c>
      <c r="I70" s="14">
        <v>46</v>
      </c>
      <c r="J70" s="15">
        <v>46</v>
      </c>
      <c r="K70" s="14">
        <v>23</v>
      </c>
      <c r="M70" s="16">
        <v>25</v>
      </c>
      <c r="O70" s="18">
        <v>97</v>
      </c>
      <c r="Q70" s="19" t="s">
        <v>270</v>
      </c>
    </row>
    <row r="71" spans="1:17" x14ac:dyDescent="0.15">
      <c r="A71" s="30" t="s">
        <v>269</v>
      </c>
      <c r="B71" s="64">
        <v>65</v>
      </c>
      <c r="C71" s="31" t="s">
        <v>113</v>
      </c>
      <c r="D71" s="31" t="s">
        <v>235</v>
      </c>
      <c r="E71" s="31" t="s">
        <v>223</v>
      </c>
      <c r="F71" s="13">
        <v>581</v>
      </c>
      <c r="H71" s="15">
        <v>23</v>
      </c>
      <c r="J71" s="15">
        <v>46</v>
      </c>
      <c r="K71" s="14">
        <v>23</v>
      </c>
      <c r="M71" s="16">
        <v>25</v>
      </c>
      <c r="O71" s="18">
        <v>194</v>
      </c>
      <c r="Q71" s="19"/>
    </row>
    <row r="72" spans="1:17" x14ac:dyDescent="0.15">
      <c r="A72" s="30" t="s">
        <v>269</v>
      </c>
      <c r="B72" s="64">
        <v>65</v>
      </c>
      <c r="C72" s="31" t="s">
        <v>115</v>
      </c>
      <c r="D72" s="31" t="s">
        <v>235</v>
      </c>
      <c r="E72" s="31" t="s">
        <v>223</v>
      </c>
      <c r="F72" s="13">
        <v>349</v>
      </c>
      <c r="H72" s="15">
        <v>23</v>
      </c>
      <c r="I72" s="14">
        <v>23</v>
      </c>
      <c r="J72" s="15">
        <v>23</v>
      </c>
      <c r="K72" s="14">
        <v>23</v>
      </c>
      <c r="M72" s="16">
        <v>25</v>
      </c>
      <c r="N72" s="17">
        <v>109</v>
      </c>
      <c r="P72" s="19" t="s">
        <v>273</v>
      </c>
      <c r="Q72" s="19" t="s">
        <v>271</v>
      </c>
    </row>
    <row r="73" spans="1:17" x14ac:dyDescent="0.15">
      <c r="A73" s="30" t="s">
        <v>269</v>
      </c>
      <c r="B73" s="64">
        <v>65</v>
      </c>
      <c r="C73" s="31" t="s">
        <v>116</v>
      </c>
      <c r="D73" s="31" t="s">
        <v>235</v>
      </c>
      <c r="E73" s="31" t="s">
        <v>223</v>
      </c>
      <c r="F73" s="13">
        <v>279</v>
      </c>
      <c r="G73" s="14">
        <v>23</v>
      </c>
      <c r="I73" s="14">
        <v>46</v>
      </c>
      <c r="J73" s="15">
        <v>23</v>
      </c>
      <c r="M73" s="16">
        <v>25</v>
      </c>
      <c r="O73" s="18">
        <v>194</v>
      </c>
      <c r="Q73" s="19"/>
    </row>
    <row r="74" spans="1:17" x14ac:dyDescent="0.15">
      <c r="A74" s="30" t="s">
        <v>269</v>
      </c>
      <c r="B74" s="64">
        <v>65</v>
      </c>
      <c r="C74" s="31" t="s">
        <v>117</v>
      </c>
      <c r="D74" s="31" t="s">
        <v>235</v>
      </c>
      <c r="E74" s="31" t="s">
        <v>223</v>
      </c>
      <c r="F74" s="13">
        <v>209</v>
      </c>
      <c r="I74" s="14">
        <v>23</v>
      </c>
      <c r="J74" s="15">
        <v>23</v>
      </c>
      <c r="K74" s="14">
        <v>46</v>
      </c>
      <c r="M74" s="16">
        <v>25</v>
      </c>
      <c r="O74" s="18">
        <v>194</v>
      </c>
      <c r="Q74" s="19" t="s">
        <v>272</v>
      </c>
    </row>
    <row r="75" spans="1:17" x14ac:dyDescent="0.15">
      <c r="A75" s="30" t="s">
        <v>269</v>
      </c>
      <c r="B75" s="64">
        <v>65</v>
      </c>
      <c r="C75" s="31" t="s">
        <v>193</v>
      </c>
      <c r="D75" s="31" t="s">
        <v>235</v>
      </c>
      <c r="E75" s="31" t="s">
        <v>223</v>
      </c>
      <c r="F75" s="13">
        <v>209</v>
      </c>
      <c r="H75" s="15">
        <v>23</v>
      </c>
      <c r="J75" s="15">
        <v>46</v>
      </c>
      <c r="K75" s="14">
        <v>23</v>
      </c>
      <c r="M75" s="16">
        <v>25</v>
      </c>
      <c r="P75" s="19" t="s">
        <v>274</v>
      </c>
    </row>
    <row r="76" spans="1:17" x14ac:dyDescent="0.15">
      <c r="A76" s="31"/>
      <c r="B76" s="31"/>
      <c r="C76" s="31"/>
      <c r="D76" s="31"/>
      <c r="E76" s="31"/>
      <c r="F76" s="20">
        <f>SUM(F70:F75)</f>
        <v>2325</v>
      </c>
      <c r="G76" s="20">
        <f t="shared" ref="G76:K76" si="14">SUM(G70:G75)</f>
        <v>23</v>
      </c>
      <c r="H76" s="20">
        <f t="shared" si="14"/>
        <v>69</v>
      </c>
      <c r="I76" s="20">
        <f t="shared" si="14"/>
        <v>138</v>
      </c>
      <c r="J76" s="20">
        <f t="shared" si="14"/>
        <v>207</v>
      </c>
      <c r="K76" s="20">
        <f t="shared" si="14"/>
        <v>138</v>
      </c>
      <c r="L76" s="21"/>
      <c r="M76" s="20">
        <f t="shared" ref="M76:O76" si="15">SUM(M70:M75)</f>
        <v>150</v>
      </c>
      <c r="N76" s="20">
        <f t="shared" si="15"/>
        <v>109</v>
      </c>
      <c r="O76" s="20">
        <f t="shared" si="15"/>
        <v>679</v>
      </c>
      <c r="P76" s="40"/>
    </row>
    <row r="77" spans="1:17" x14ac:dyDescent="0.15">
      <c r="A77" s="31"/>
      <c r="B77" s="31"/>
      <c r="C77" s="63"/>
      <c r="D77" s="31"/>
      <c r="E77" s="31"/>
      <c r="K77" s="14">
        <v>23</v>
      </c>
      <c r="P77" s="40" t="s">
        <v>233</v>
      </c>
    </row>
    <row r="78" spans="1:17" x14ac:dyDescent="0.15">
      <c r="A78" s="31"/>
      <c r="B78" s="31"/>
      <c r="C78" s="63"/>
      <c r="D78" s="31"/>
      <c r="E78" s="31"/>
      <c r="G78" s="33">
        <f>SUM(G76:G77)</f>
        <v>23</v>
      </c>
      <c r="H78" s="33">
        <f t="shared" ref="H78:O78" si="16">SUM(H76:H77)</f>
        <v>69</v>
      </c>
      <c r="I78" s="33">
        <f t="shared" si="16"/>
        <v>138</v>
      </c>
      <c r="J78" s="33">
        <f t="shared" si="16"/>
        <v>207</v>
      </c>
      <c r="K78" s="33">
        <f t="shared" si="16"/>
        <v>161</v>
      </c>
      <c r="L78" s="33">
        <f t="shared" si="16"/>
        <v>0</v>
      </c>
      <c r="M78" s="33">
        <f t="shared" si="16"/>
        <v>150</v>
      </c>
      <c r="N78" s="33">
        <f t="shared" si="16"/>
        <v>109</v>
      </c>
      <c r="O78" s="33">
        <f t="shared" si="16"/>
        <v>679</v>
      </c>
      <c r="P78" s="42" t="s">
        <v>257</v>
      </c>
    </row>
    <row r="79" spans="1:17" x14ac:dyDescent="0.15">
      <c r="A79" s="31"/>
      <c r="B79" s="31"/>
      <c r="C79" s="63"/>
      <c r="D79" s="31"/>
      <c r="E79" s="31"/>
      <c r="G79" s="45"/>
      <c r="H79" s="50"/>
      <c r="I79" s="45"/>
      <c r="J79" s="50"/>
      <c r="K79" s="45"/>
      <c r="L79" s="50"/>
      <c r="M79" s="56"/>
      <c r="N79" s="52"/>
      <c r="O79" s="54"/>
      <c r="P79" s="40" t="s">
        <v>275</v>
      </c>
    </row>
    <row r="80" spans="1:17" x14ac:dyDescent="0.15">
      <c r="P80" s="40" t="s">
        <v>276</v>
      </c>
    </row>
    <row r="83" spans="1:17" s="68" customFormat="1" x14ac:dyDescent="0.15">
      <c r="A83" s="66" t="s">
        <v>348</v>
      </c>
      <c r="F83" s="69"/>
      <c r="G83" s="70"/>
      <c r="H83" s="71"/>
      <c r="I83" s="70"/>
      <c r="J83" s="71"/>
      <c r="K83" s="70"/>
      <c r="L83" s="72"/>
      <c r="M83" s="73"/>
      <c r="N83" s="74"/>
      <c r="O83" s="75"/>
      <c r="P83" s="70"/>
      <c r="Q83" s="70"/>
    </row>
    <row r="84" spans="1:17" s="68" customFormat="1" x14ac:dyDescent="0.15">
      <c r="A84" s="67" t="s">
        <v>349</v>
      </c>
      <c r="F84" s="69"/>
      <c r="G84" s="70"/>
      <c r="H84" s="71"/>
      <c r="I84" s="70"/>
      <c r="J84" s="71"/>
      <c r="K84" s="70"/>
      <c r="L84" s="72"/>
      <c r="M84" s="73"/>
      <c r="N84" s="74"/>
      <c r="O84" s="75"/>
      <c r="P84" s="70"/>
      <c r="Q84" s="70"/>
    </row>
    <row r="85" spans="1:17" s="68" customFormat="1" x14ac:dyDescent="0.15">
      <c r="A85" s="67" t="s">
        <v>350</v>
      </c>
      <c r="F85" s="69"/>
      <c r="G85" s="70"/>
      <c r="H85" s="71"/>
      <c r="I85" s="70"/>
      <c r="J85" s="71"/>
      <c r="K85" s="70"/>
      <c r="L85" s="72"/>
      <c r="M85" s="73"/>
      <c r="N85" s="74"/>
      <c r="O85" s="75"/>
      <c r="P85" s="70"/>
      <c r="Q85" s="70"/>
    </row>
    <row r="86" spans="1:17" s="68" customFormat="1" x14ac:dyDescent="0.15">
      <c r="A86" s="67" t="s">
        <v>355</v>
      </c>
      <c r="F86" s="69"/>
      <c r="G86" s="70"/>
      <c r="H86" s="71"/>
      <c r="I86" s="70"/>
      <c r="J86" s="71"/>
      <c r="K86" s="70"/>
      <c r="L86" s="72"/>
      <c r="M86" s="73"/>
      <c r="N86" s="74"/>
      <c r="O86" s="75"/>
      <c r="P86" s="70"/>
      <c r="Q86" s="70"/>
    </row>
    <row r="87" spans="1:17" s="68" customFormat="1" x14ac:dyDescent="0.15">
      <c r="F87" s="69"/>
      <c r="G87" s="70"/>
      <c r="H87" s="71"/>
      <c r="I87" s="70"/>
      <c r="J87" s="71"/>
      <c r="K87" s="70"/>
      <c r="L87" s="72"/>
      <c r="M87" s="73"/>
      <c r="N87" s="74"/>
      <c r="O87" s="75"/>
      <c r="P87" s="70"/>
      <c r="Q87" s="70"/>
    </row>
    <row r="88" spans="1:17" s="68" customFormat="1" x14ac:dyDescent="0.15">
      <c r="A88" s="66" t="s">
        <v>351</v>
      </c>
      <c r="F88" s="69"/>
      <c r="G88" s="70"/>
      <c r="H88" s="71"/>
      <c r="I88" s="70"/>
      <c r="J88" s="71"/>
      <c r="K88" s="70"/>
      <c r="L88" s="72"/>
      <c r="M88" s="73"/>
      <c r="N88" s="74"/>
      <c r="O88" s="75"/>
      <c r="P88" s="70"/>
      <c r="Q88" s="70"/>
    </row>
    <row r="89" spans="1:17" s="68" customFormat="1" x14ac:dyDescent="0.15">
      <c r="A89" s="67" t="s">
        <v>340</v>
      </c>
      <c r="F89" s="69"/>
      <c r="G89" s="70"/>
      <c r="H89" s="71"/>
      <c r="I89" s="70"/>
      <c r="J89" s="71"/>
      <c r="K89" s="70"/>
      <c r="L89" s="72"/>
      <c r="M89" s="73"/>
      <c r="N89" s="74"/>
      <c r="O89" s="75"/>
      <c r="P89" s="70"/>
      <c r="Q89" s="70"/>
    </row>
    <row r="90" spans="1:17" s="68" customFormat="1" x14ac:dyDescent="0.15">
      <c r="A90" s="67" t="s">
        <v>352</v>
      </c>
      <c r="F90" s="69"/>
      <c r="G90" s="70"/>
      <c r="H90" s="71"/>
      <c r="I90" s="70"/>
      <c r="J90" s="71"/>
      <c r="K90" s="70"/>
      <c r="L90" s="72"/>
      <c r="M90" s="73"/>
      <c r="N90" s="74"/>
      <c r="O90" s="75"/>
      <c r="P90" s="70"/>
      <c r="Q90" s="70"/>
    </row>
    <row r="91" spans="1:17" s="68" customFormat="1" x14ac:dyDescent="0.15">
      <c r="A91" s="67" t="s">
        <v>341</v>
      </c>
      <c r="F91" s="69"/>
      <c r="G91" s="70"/>
      <c r="H91" s="71"/>
      <c r="I91" s="70"/>
      <c r="J91" s="71"/>
      <c r="K91" s="70"/>
      <c r="L91" s="72"/>
      <c r="M91" s="73"/>
      <c r="N91" s="74"/>
      <c r="O91" s="75"/>
      <c r="P91" s="70"/>
      <c r="Q91" s="70"/>
    </row>
    <row r="92" spans="1:17" x14ac:dyDescent="0.15">
      <c r="A92" s="65"/>
    </row>
    <row r="94" spans="1:17" s="77" customFormat="1" x14ac:dyDescent="0.15">
      <c r="A94" s="76" t="s">
        <v>347</v>
      </c>
      <c r="F94" s="78"/>
      <c r="G94" s="79"/>
      <c r="H94" s="80"/>
      <c r="I94" s="79"/>
      <c r="J94" s="80"/>
      <c r="K94" s="79"/>
      <c r="L94" s="81"/>
      <c r="M94" s="82"/>
      <c r="N94" s="83"/>
      <c r="O94" s="84"/>
      <c r="P94" s="79"/>
      <c r="Q94" s="79"/>
    </row>
    <row r="95" spans="1:17" s="77" customFormat="1" x14ac:dyDescent="0.15">
      <c r="A95" s="85" t="s">
        <v>343</v>
      </c>
      <c r="F95" s="78"/>
      <c r="G95" s="79"/>
      <c r="H95" s="80"/>
      <c r="I95" s="79"/>
      <c r="J95" s="80"/>
      <c r="K95" s="79"/>
      <c r="L95" s="81"/>
      <c r="M95" s="82"/>
      <c r="N95" s="83"/>
      <c r="O95" s="84"/>
      <c r="P95" s="79"/>
      <c r="Q95" s="79"/>
    </row>
    <row r="96" spans="1:17" s="77" customFormat="1" x14ac:dyDescent="0.15">
      <c r="A96" s="85" t="s">
        <v>344</v>
      </c>
      <c r="F96" s="78"/>
      <c r="G96" s="79"/>
      <c r="H96" s="80"/>
      <c r="I96" s="79"/>
      <c r="J96" s="80"/>
      <c r="K96" s="79"/>
      <c r="L96" s="81"/>
      <c r="M96" s="82"/>
      <c r="N96" s="83"/>
      <c r="O96" s="84"/>
      <c r="P96" s="79"/>
      <c r="Q96" s="79"/>
    </row>
    <row r="97" spans="1:17" s="77" customFormat="1" x14ac:dyDescent="0.15">
      <c r="A97" s="85" t="s">
        <v>354</v>
      </c>
      <c r="F97" s="78"/>
      <c r="G97" s="79"/>
      <c r="H97" s="80"/>
      <c r="I97" s="79"/>
      <c r="J97" s="80"/>
      <c r="K97" s="79"/>
      <c r="L97" s="81"/>
      <c r="M97" s="82"/>
      <c r="N97" s="83"/>
      <c r="O97" s="84"/>
      <c r="P97" s="79"/>
      <c r="Q97" s="79"/>
    </row>
    <row r="98" spans="1:17" s="77" customFormat="1" x14ac:dyDescent="0.15">
      <c r="F98" s="78"/>
      <c r="G98" s="79"/>
      <c r="H98" s="80"/>
      <c r="I98" s="79"/>
      <c r="J98" s="80"/>
      <c r="K98" s="79"/>
      <c r="L98" s="81"/>
      <c r="M98" s="82"/>
      <c r="N98" s="83"/>
      <c r="O98" s="84"/>
      <c r="P98" s="79"/>
      <c r="Q98" s="79"/>
    </row>
    <row r="99" spans="1:17" s="77" customFormat="1" x14ac:dyDescent="0.15">
      <c r="A99" s="76" t="s">
        <v>346</v>
      </c>
      <c r="F99" s="78"/>
      <c r="G99" s="79"/>
      <c r="H99" s="80"/>
      <c r="I99" s="79"/>
      <c r="J99" s="80"/>
      <c r="K99" s="79"/>
      <c r="L99" s="81"/>
      <c r="M99" s="82"/>
      <c r="N99" s="83"/>
      <c r="O99" s="84"/>
      <c r="P99" s="79"/>
      <c r="Q99" s="79"/>
    </row>
    <row r="100" spans="1:17" s="77" customFormat="1" x14ac:dyDescent="0.15">
      <c r="A100" s="85" t="s">
        <v>342</v>
      </c>
      <c r="F100" s="78"/>
      <c r="G100" s="79"/>
      <c r="H100" s="80"/>
      <c r="I100" s="79"/>
      <c r="J100" s="80"/>
      <c r="K100" s="79"/>
      <c r="L100" s="81"/>
      <c r="M100" s="82"/>
      <c r="N100" s="83"/>
      <c r="O100" s="84"/>
      <c r="P100" s="79"/>
      <c r="Q100" s="79"/>
    </row>
    <row r="101" spans="1:17" s="77" customFormat="1" x14ac:dyDescent="0.15">
      <c r="A101" s="85" t="s">
        <v>345</v>
      </c>
      <c r="F101" s="78"/>
      <c r="G101" s="79"/>
      <c r="H101" s="80"/>
      <c r="I101" s="79"/>
      <c r="J101" s="80"/>
      <c r="K101" s="79"/>
      <c r="L101" s="81"/>
      <c r="M101" s="82"/>
      <c r="N101" s="83"/>
      <c r="O101" s="84"/>
      <c r="P101" s="79"/>
      <c r="Q101" s="79"/>
    </row>
    <row r="102" spans="1:17" s="77" customFormat="1" x14ac:dyDescent="0.15">
      <c r="A102" s="85" t="s">
        <v>353</v>
      </c>
      <c r="F102" s="78"/>
      <c r="G102" s="79"/>
      <c r="H102" s="80"/>
      <c r="I102" s="79"/>
      <c r="J102" s="80"/>
      <c r="K102" s="79"/>
      <c r="L102" s="81"/>
      <c r="M102" s="82"/>
      <c r="N102" s="83"/>
      <c r="O102" s="84"/>
      <c r="P102" s="79"/>
      <c r="Q102" s="79"/>
    </row>
  </sheetData>
  <phoneticPr fontId="1" type="noConversion"/>
  <pageMargins left="0.75" right="0.75" top="1" bottom="1" header="0.5" footer="0.5"/>
  <pageSetup paperSize="0" scale="30" orientation="landscape" horizontalDpi="4294967292" verticalDpi="4294967292"/>
  <extLst>
    <ext xmlns:mx="http://schemas.microsoft.com/office/mac/excel/2008/main" uri="http://schemas.microsoft.com/office/mac/excel/2008/main">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AG92"/>
  <sheetViews>
    <sheetView workbookViewId="0">
      <pane ySplit="1" topLeftCell="A38" activePane="bottomLeft" state="frozen"/>
      <selection pane="bottomLeft" activeCell="A72" sqref="A72:XFD93"/>
    </sheetView>
  </sheetViews>
  <sheetFormatPr defaultColWidth="11" defaultRowHeight="10.5" x14ac:dyDescent="0.15"/>
  <cols>
    <col min="1" max="1" width="32.25" style="12" customWidth="1"/>
    <col min="2" max="2" width="8.125" style="12" customWidth="1"/>
    <col min="3" max="3" width="8" style="12" customWidth="1"/>
    <col min="4" max="4" width="4.375" style="12" customWidth="1"/>
    <col min="5" max="5" width="18.25" style="12" bestFit="1" customWidth="1"/>
    <col min="6" max="6" width="7.25" style="13" customWidth="1"/>
    <col min="7" max="7" width="9.375" style="14" customWidth="1"/>
    <col min="8" max="8" width="10.125" style="15" customWidth="1"/>
    <col min="9" max="9" width="10.75" style="14"/>
    <col min="10" max="10" width="8" style="15" customWidth="1"/>
    <col min="11" max="11" width="8.375" style="14" customWidth="1"/>
    <col min="12" max="12" width="1.125" style="22" customWidth="1"/>
    <col min="13" max="13" width="8.375" style="16" customWidth="1"/>
    <col min="14" max="14" width="12.25" style="17" customWidth="1"/>
    <col min="15" max="15" width="11.75" style="18" customWidth="1"/>
    <col min="16" max="16" width="23.125" style="14" customWidth="1"/>
    <col min="17" max="17" width="24" style="14" customWidth="1"/>
    <col min="18" max="18" width="8.375" style="12" customWidth="1"/>
    <col min="19" max="20" width="9.625" style="12" customWidth="1"/>
    <col min="21" max="21" width="4.25" style="12" customWidth="1"/>
    <col min="22" max="22" width="6.125" style="12" customWidth="1"/>
    <col min="23" max="23" width="6.75" style="12" customWidth="1"/>
    <col min="24" max="24" width="5.75" style="12" customWidth="1"/>
    <col min="25" max="25" width="10.625" style="12" customWidth="1"/>
    <col min="26" max="26" width="6.75" style="12" customWidth="1"/>
    <col min="27" max="27" width="7.75" style="12" customWidth="1"/>
    <col min="28" max="28" width="9.75" style="12" customWidth="1"/>
    <col min="29" max="29" width="11" style="12"/>
    <col min="30" max="30" width="7" style="12" customWidth="1"/>
    <col min="31" max="31" width="5" style="12" customWidth="1"/>
    <col min="32" max="32" width="5.375" style="12" customWidth="1"/>
    <col min="33" max="33" width="4.875" style="12" customWidth="1"/>
    <col min="34" max="16384" width="11" style="12"/>
  </cols>
  <sheetData>
    <row r="1" spans="1:33" s="11" customFormat="1" ht="12" thickTop="1" thickBot="1" x14ac:dyDescent="0.2">
      <c r="A1" s="1" t="s">
        <v>147</v>
      </c>
      <c r="B1" s="2" t="s">
        <v>148</v>
      </c>
      <c r="C1" s="2" t="s">
        <v>150</v>
      </c>
      <c r="D1" s="2" t="s">
        <v>149</v>
      </c>
      <c r="E1" s="2" t="s">
        <v>186</v>
      </c>
      <c r="F1" s="4" t="s">
        <v>151</v>
      </c>
      <c r="G1" s="5" t="s">
        <v>152</v>
      </c>
      <c r="H1" s="6" t="s">
        <v>153</v>
      </c>
      <c r="I1" s="5" t="s">
        <v>154</v>
      </c>
      <c r="J1" s="6" t="s">
        <v>155</v>
      </c>
      <c r="K1" s="5" t="s">
        <v>156</v>
      </c>
      <c r="L1" s="4"/>
      <c r="M1" s="7" t="s">
        <v>157</v>
      </c>
      <c r="N1" s="8" t="s">
        <v>158</v>
      </c>
      <c r="O1" s="9" t="s">
        <v>159</v>
      </c>
      <c r="P1" s="5" t="s">
        <v>160</v>
      </c>
      <c r="Q1" s="5" t="s">
        <v>161</v>
      </c>
      <c r="R1" s="2" t="s">
        <v>162</v>
      </c>
      <c r="S1" s="2" t="s">
        <v>163</v>
      </c>
      <c r="T1" s="2" t="s">
        <v>164</v>
      </c>
      <c r="U1" s="2" t="s">
        <v>165</v>
      </c>
      <c r="V1" s="2" t="s">
        <v>166</v>
      </c>
      <c r="W1" s="2" t="s">
        <v>167</v>
      </c>
      <c r="X1" s="2" t="s">
        <v>168</v>
      </c>
      <c r="Y1" s="2" t="s">
        <v>169</v>
      </c>
      <c r="Z1" s="2" t="s">
        <v>170</v>
      </c>
      <c r="AA1" s="2" t="s">
        <v>171</v>
      </c>
      <c r="AB1" s="2" t="s">
        <v>172</v>
      </c>
      <c r="AC1" s="2" t="s">
        <v>173</v>
      </c>
      <c r="AD1" s="2" t="s">
        <v>174</v>
      </c>
      <c r="AE1" s="2" t="s">
        <v>175</v>
      </c>
      <c r="AF1" s="2" t="s">
        <v>176</v>
      </c>
      <c r="AG1" s="10" t="s">
        <v>177</v>
      </c>
    </row>
    <row r="2" spans="1:33" ht="11.25" thickTop="1" x14ac:dyDescent="0.15">
      <c r="A2" s="12" t="s">
        <v>7</v>
      </c>
      <c r="B2" s="12">
        <v>59</v>
      </c>
      <c r="C2" s="12" t="s">
        <v>112</v>
      </c>
      <c r="D2" s="12">
        <v>25</v>
      </c>
      <c r="E2" s="12" t="s">
        <v>194</v>
      </c>
      <c r="F2" s="13">
        <v>868</v>
      </c>
      <c r="G2" s="14">
        <v>41</v>
      </c>
      <c r="H2" s="15">
        <v>20</v>
      </c>
      <c r="I2" s="14">
        <v>41</v>
      </c>
      <c r="J2" s="15">
        <v>0</v>
      </c>
      <c r="K2" s="14">
        <v>20</v>
      </c>
      <c r="L2" s="15">
        <v>0</v>
      </c>
      <c r="M2" s="16">
        <v>10</v>
      </c>
      <c r="N2" s="17">
        <v>0</v>
      </c>
      <c r="O2" s="18">
        <v>82</v>
      </c>
      <c r="Q2" s="19" t="s">
        <v>11</v>
      </c>
    </row>
    <row r="3" spans="1:33" x14ac:dyDescent="0.15">
      <c r="A3" s="12" t="s">
        <v>7</v>
      </c>
      <c r="B3" s="12">
        <v>60</v>
      </c>
      <c r="C3" s="12" t="s">
        <v>113</v>
      </c>
      <c r="D3" s="12">
        <v>25</v>
      </c>
      <c r="E3" s="12" t="s">
        <v>194</v>
      </c>
      <c r="F3" s="13">
        <v>734</v>
      </c>
      <c r="G3" s="14">
        <v>21</v>
      </c>
      <c r="H3" s="15">
        <v>42</v>
      </c>
      <c r="I3" s="14">
        <v>21</v>
      </c>
      <c r="J3" s="15">
        <v>0</v>
      </c>
      <c r="K3" s="14">
        <v>21</v>
      </c>
      <c r="L3" s="15">
        <v>0</v>
      </c>
      <c r="M3" s="16">
        <v>10</v>
      </c>
      <c r="N3" s="17">
        <v>0</v>
      </c>
      <c r="O3" s="18">
        <v>170</v>
      </c>
      <c r="P3" s="14" t="s">
        <v>133</v>
      </c>
      <c r="Q3" s="19" t="s">
        <v>121</v>
      </c>
    </row>
    <row r="4" spans="1:33" x14ac:dyDescent="0.15">
      <c r="A4" s="12" t="s">
        <v>7</v>
      </c>
      <c r="B4" s="12">
        <v>60</v>
      </c>
      <c r="C4" s="12" t="s">
        <v>115</v>
      </c>
      <c r="D4" s="12">
        <v>10</v>
      </c>
      <c r="E4" s="12" t="s">
        <v>194</v>
      </c>
      <c r="F4" s="13">
        <v>441</v>
      </c>
      <c r="G4" s="14">
        <v>42</v>
      </c>
      <c r="H4" s="15">
        <v>42</v>
      </c>
      <c r="I4" s="14">
        <v>21</v>
      </c>
      <c r="J4" s="15">
        <v>0</v>
      </c>
      <c r="K4" s="14">
        <v>0</v>
      </c>
      <c r="L4" s="15">
        <v>0</v>
      </c>
      <c r="M4" s="16">
        <v>10</v>
      </c>
      <c r="N4" s="17">
        <v>0</v>
      </c>
      <c r="O4" s="18">
        <v>38</v>
      </c>
      <c r="P4" s="19" t="s">
        <v>15</v>
      </c>
      <c r="Q4" s="19" t="s">
        <v>12</v>
      </c>
    </row>
    <row r="5" spans="1:33" x14ac:dyDescent="0.15">
      <c r="A5" s="12" t="s">
        <v>7</v>
      </c>
      <c r="B5" s="12">
        <v>58</v>
      </c>
      <c r="C5" s="12" t="s">
        <v>116</v>
      </c>
      <c r="D5" s="12">
        <v>10</v>
      </c>
      <c r="E5" s="12" t="s">
        <v>194</v>
      </c>
      <c r="F5" s="13">
        <v>341</v>
      </c>
      <c r="G5" s="14">
        <v>20</v>
      </c>
      <c r="H5" s="15">
        <v>40</v>
      </c>
      <c r="I5" s="14">
        <v>40</v>
      </c>
      <c r="J5" s="15">
        <v>0</v>
      </c>
      <c r="K5" s="14">
        <v>20</v>
      </c>
      <c r="L5" s="15">
        <v>0</v>
      </c>
      <c r="M5" s="16">
        <v>10</v>
      </c>
      <c r="N5" s="17">
        <v>0</v>
      </c>
      <c r="O5" s="18">
        <v>79</v>
      </c>
      <c r="Q5" s="14" t="s">
        <v>131</v>
      </c>
    </row>
    <row r="6" spans="1:33" x14ac:dyDescent="0.15">
      <c r="A6" s="12" t="s">
        <v>7</v>
      </c>
      <c r="B6" s="12">
        <v>60</v>
      </c>
      <c r="C6" s="12" t="s">
        <v>117</v>
      </c>
      <c r="D6" s="12">
        <v>1</v>
      </c>
      <c r="E6" s="12" t="s">
        <v>198</v>
      </c>
      <c r="F6" s="13">
        <v>264</v>
      </c>
      <c r="G6" s="14">
        <v>42</v>
      </c>
      <c r="H6" s="15">
        <v>21</v>
      </c>
      <c r="I6" s="14">
        <v>21</v>
      </c>
      <c r="J6" s="15">
        <v>0</v>
      </c>
      <c r="K6" s="14">
        <v>21</v>
      </c>
      <c r="L6" s="15">
        <v>0</v>
      </c>
      <c r="M6" s="16">
        <v>20</v>
      </c>
      <c r="N6" s="17">
        <v>0</v>
      </c>
      <c r="O6" s="18">
        <v>0</v>
      </c>
      <c r="Q6" s="19" t="s">
        <v>13</v>
      </c>
    </row>
    <row r="7" spans="1:33" x14ac:dyDescent="0.15">
      <c r="A7" s="12" t="s">
        <v>7</v>
      </c>
      <c r="B7" s="12">
        <v>60</v>
      </c>
      <c r="C7" s="12" t="s">
        <v>193</v>
      </c>
      <c r="D7" s="12">
        <v>1</v>
      </c>
      <c r="E7" s="12" t="s">
        <v>198</v>
      </c>
      <c r="F7" s="13">
        <v>264</v>
      </c>
      <c r="G7" s="14">
        <v>21</v>
      </c>
      <c r="H7" s="15">
        <v>21</v>
      </c>
      <c r="I7" s="14">
        <v>42</v>
      </c>
      <c r="J7" s="15">
        <v>0</v>
      </c>
      <c r="K7" s="14">
        <v>21</v>
      </c>
      <c r="L7" s="15">
        <v>0</v>
      </c>
      <c r="M7" s="16">
        <v>20</v>
      </c>
      <c r="N7" s="17">
        <v>190</v>
      </c>
      <c r="O7" s="18">
        <v>0</v>
      </c>
      <c r="P7" s="14" t="s">
        <v>134</v>
      </c>
      <c r="Q7" s="14" t="s">
        <v>14</v>
      </c>
    </row>
    <row r="8" spans="1:33" s="20" customFormat="1" x14ac:dyDescent="0.15">
      <c r="A8" s="20" t="s">
        <v>110</v>
      </c>
      <c r="D8" s="20">
        <f>SUM(D2:D5)</f>
        <v>70</v>
      </c>
      <c r="F8" s="20">
        <f>SUM(F2:F7)</f>
        <v>2912</v>
      </c>
      <c r="G8" s="20">
        <f t="shared" ref="G8:O8" si="0">SUM(G2:G5)</f>
        <v>124</v>
      </c>
      <c r="H8" s="20">
        <f t="shared" si="0"/>
        <v>144</v>
      </c>
      <c r="I8" s="20">
        <f t="shared" si="0"/>
        <v>123</v>
      </c>
      <c r="J8" s="20">
        <f t="shared" si="0"/>
        <v>0</v>
      </c>
      <c r="K8" s="20">
        <f t="shared" si="0"/>
        <v>61</v>
      </c>
      <c r="L8" s="21"/>
      <c r="M8" s="20">
        <f t="shared" si="0"/>
        <v>40</v>
      </c>
      <c r="N8" s="20">
        <f t="shared" si="0"/>
        <v>0</v>
      </c>
      <c r="O8" s="20">
        <f t="shared" si="0"/>
        <v>369</v>
      </c>
    </row>
    <row r="9" spans="1:33" s="20" customFormat="1" x14ac:dyDescent="0.15">
      <c r="A9" s="20" t="s">
        <v>216</v>
      </c>
      <c r="D9" s="20">
        <f>SUM(D6:D7)</f>
        <v>2</v>
      </c>
      <c r="F9" s="20">
        <f>SUM(F6:F7)</f>
        <v>528</v>
      </c>
      <c r="G9" s="20">
        <f t="shared" ref="G9:O9" si="1">SUM(G6:G7)</f>
        <v>63</v>
      </c>
      <c r="H9" s="20">
        <f t="shared" si="1"/>
        <v>42</v>
      </c>
      <c r="I9" s="20">
        <f t="shared" si="1"/>
        <v>63</v>
      </c>
      <c r="J9" s="20">
        <f t="shared" si="1"/>
        <v>0</v>
      </c>
      <c r="K9" s="20">
        <f t="shared" si="1"/>
        <v>42</v>
      </c>
      <c r="L9" s="21"/>
      <c r="M9" s="20">
        <f t="shared" si="1"/>
        <v>40</v>
      </c>
      <c r="N9" s="20">
        <f t="shared" si="1"/>
        <v>190</v>
      </c>
      <c r="O9" s="20">
        <f t="shared" si="1"/>
        <v>0</v>
      </c>
    </row>
    <row r="10" spans="1:33" s="20" customFormat="1" x14ac:dyDescent="0.15">
      <c r="A10" s="20" t="s">
        <v>111</v>
      </c>
      <c r="F10" s="20">
        <f>SUM(F2:F7)</f>
        <v>2912</v>
      </c>
      <c r="G10" s="20">
        <f t="shared" ref="G10:O10" si="2">SUM(G2:G7)</f>
        <v>187</v>
      </c>
      <c r="H10" s="20">
        <f t="shared" si="2"/>
        <v>186</v>
      </c>
      <c r="I10" s="20">
        <f t="shared" si="2"/>
        <v>186</v>
      </c>
      <c r="J10" s="20">
        <f t="shared" si="2"/>
        <v>0</v>
      </c>
      <c r="K10" s="20">
        <f t="shared" si="2"/>
        <v>103</v>
      </c>
      <c r="L10" s="21"/>
      <c r="M10" s="20">
        <f t="shared" si="2"/>
        <v>80</v>
      </c>
      <c r="N10" s="20">
        <f t="shared" si="2"/>
        <v>190</v>
      </c>
      <c r="O10" s="20">
        <f t="shared" si="2"/>
        <v>369</v>
      </c>
    </row>
    <row r="13" spans="1:33" x14ac:dyDescent="0.15">
      <c r="A13" s="12" t="s">
        <v>8</v>
      </c>
      <c r="B13" s="12">
        <v>65</v>
      </c>
      <c r="C13" s="12" t="s">
        <v>210</v>
      </c>
      <c r="D13" s="12">
        <v>15</v>
      </c>
      <c r="E13" s="12" t="s">
        <v>200</v>
      </c>
      <c r="F13" s="13">
        <v>369</v>
      </c>
      <c r="G13" s="14">
        <v>22</v>
      </c>
      <c r="H13" s="15">
        <v>22</v>
      </c>
      <c r="I13" s="14">
        <v>45</v>
      </c>
      <c r="J13" s="15">
        <v>0</v>
      </c>
      <c r="K13" s="14">
        <v>22</v>
      </c>
      <c r="M13" s="16">
        <v>25</v>
      </c>
      <c r="N13" s="17">
        <v>0</v>
      </c>
      <c r="O13" s="18">
        <v>94</v>
      </c>
      <c r="Q13" s="19" t="s">
        <v>9</v>
      </c>
    </row>
    <row r="14" spans="1:33" x14ac:dyDescent="0.15">
      <c r="A14" s="12" t="s">
        <v>8</v>
      </c>
      <c r="B14" s="12">
        <v>65</v>
      </c>
      <c r="C14" s="12" t="s">
        <v>117</v>
      </c>
      <c r="D14" s="12">
        <v>20</v>
      </c>
      <c r="E14" s="12" t="s">
        <v>200</v>
      </c>
      <c r="F14" s="13">
        <v>277</v>
      </c>
      <c r="G14" s="14">
        <v>36</v>
      </c>
      <c r="H14" s="15">
        <v>22</v>
      </c>
      <c r="I14" s="14">
        <v>22</v>
      </c>
      <c r="J14" s="15">
        <v>0</v>
      </c>
      <c r="K14" s="14">
        <v>9</v>
      </c>
      <c r="M14" s="16">
        <v>25</v>
      </c>
      <c r="N14" s="17">
        <v>0</v>
      </c>
      <c r="O14" s="18">
        <v>0</v>
      </c>
      <c r="Q14" s="19" t="s">
        <v>10</v>
      </c>
    </row>
    <row r="15" spans="1:33" x14ac:dyDescent="0.15">
      <c r="A15" s="12" t="s">
        <v>8</v>
      </c>
      <c r="B15" s="12">
        <v>65</v>
      </c>
      <c r="C15" s="12" t="s">
        <v>193</v>
      </c>
      <c r="D15" s="12">
        <v>25</v>
      </c>
      <c r="E15" s="12" t="s">
        <v>200</v>
      </c>
      <c r="F15" s="13">
        <v>277</v>
      </c>
      <c r="G15" s="14">
        <v>22</v>
      </c>
      <c r="H15" s="15">
        <v>22</v>
      </c>
      <c r="I15" s="14">
        <v>45</v>
      </c>
      <c r="J15" s="15">
        <v>0</v>
      </c>
      <c r="K15" s="14">
        <v>22</v>
      </c>
      <c r="M15" s="16">
        <v>25</v>
      </c>
      <c r="N15" s="17">
        <v>105</v>
      </c>
      <c r="O15" s="18">
        <v>0</v>
      </c>
      <c r="P15" s="14" t="s">
        <v>127</v>
      </c>
    </row>
    <row r="16" spans="1:33" s="20" customFormat="1" x14ac:dyDescent="0.15">
      <c r="A16" s="20" t="s">
        <v>215</v>
      </c>
      <c r="D16" s="20">
        <f>SUM(D13:D15)</f>
        <v>60</v>
      </c>
      <c r="F16" s="20">
        <f>SUM(F13:F15)</f>
        <v>923</v>
      </c>
      <c r="G16" s="20">
        <f t="shared" ref="G16:O16" si="3">SUM(G13:G15)</f>
        <v>80</v>
      </c>
      <c r="H16" s="20">
        <f t="shared" si="3"/>
        <v>66</v>
      </c>
      <c r="I16" s="20">
        <f t="shared" si="3"/>
        <v>112</v>
      </c>
      <c r="J16" s="20">
        <f t="shared" si="3"/>
        <v>0</v>
      </c>
      <c r="K16" s="20">
        <f t="shared" si="3"/>
        <v>53</v>
      </c>
      <c r="L16" s="21"/>
      <c r="M16" s="20">
        <f t="shared" si="3"/>
        <v>75</v>
      </c>
      <c r="N16" s="20">
        <f t="shared" si="3"/>
        <v>105</v>
      </c>
      <c r="O16" s="20">
        <f t="shared" si="3"/>
        <v>94</v>
      </c>
    </row>
    <row r="19" spans="1:17" x14ac:dyDescent="0.15">
      <c r="A19" s="12" t="s">
        <v>5</v>
      </c>
      <c r="B19" s="12">
        <v>58</v>
      </c>
      <c r="C19" s="12" t="s">
        <v>117</v>
      </c>
      <c r="D19" s="12">
        <v>15</v>
      </c>
      <c r="E19" s="12" t="s">
        <v>194</v>
      </c>
      <c r="F19" s="13">
        <v>252</v>
      </c>
      <c r="G19" s="14">
        <v>39</v>
      </c>
      <c r="H19" s="15">
        <v>19</v>
      </c>
      <c r="I19" s="14">
        <v>19</v>
      </c>
      <c r="J19" s="15">
        <v>0</v>
      </c>
      <c r="K19" s="14">
        <v>0</v>
      </c>
      <c r="M19" s="16">
        <v>10</v>
      </c>
      <c r="N19" s="17">
        <v>0</v>
      </c>
      <c r="O19" s="18">
        <v>0</v>
      </c>
      <c r="Q19" s="14" t="s">
        <v>179</v>
      </c>
    </row>
    <row r="20" spans="1:17" x14ac:dyDescent="0.15">
      <c r="A20" s="12" t="s">
        <v>6</v>
      </c>
      <c r="B20" s="12">
        <v>58</v>
      </c>
      <c r="C20" s="12" t="s">
        <v>193</v>
      </c>
      <c r="D20" s="12">
        <v>15</v>
      </c>
      <c r="E20" s="12" t="s">
        <v>194</v>
      </c>
      <c r="F20" s="13">
        <v>252</v>
      </c>
      <c r="G20" s="14">
        <v>19</v>
      </c>
      <c r="H20" s="15">
        <v>19</v>
      </c>
      <c r="I20" s="14">
        <v>39</v>
      </c>
      <c r="J20" s="15">
        <v>0</v>
      </c>
      <c r="K20" s="14">
        <v>19</v>
      </c>
      <c r="M20" s="16">
        <v>10</v>
      </c>
      <c r="N20" s="17">
        <v>84</v>
      </c>
      <c r="O20" s="18">
        <v>0</v>
      </c>
      <c r="Q20" s="14" t="s">
        <v>179</v>
      </c>
    </row>
    <row r="21" spans="1:17" s="20" customFormat="1" x14ac:dyDescent="0.15">
      <c r="A21" s="20" t="s">
        <v>203</v>
      </c>
      <c r="D21" s="20">
        <f>SUM(D19:D20)</f>
        <v>30</v>
      </c>
      <c r="F21" s="20">
        <f>SUM(F19:F20)</f>
        <v>504</v>
      </c>
      <c r="G21" s="20">
        <f t="shared" ref="G21:O21" si="4">SUM(G19:G20)</f>
        <v>58</v>
      </c>
      <c r="H21" s="20">
        <f t="shared" si="4"/>
        <v>38</v>
      </c>
      <c r="I21" s="20">
        <f t="shared" si="4"/>
        <v>58</v>
      </c>
      <c r="J21" s="20">
        <f t="shared" si="4"/>
        <v>0</v>
      </c>
      <c r="K21" s="20">
        <f t="shared" si="4"/>
        <v>19</v>
      </c>
      <c r="L21" s="21"/>
      <c r="M21" s="20">
        <f t="shared" si="4"/>
        <v>20</v>
      </c>
      <c r="N21" s="20">
        <f t="shared" si="4"/>
        <v>84</v>
      </c>
      <c r="O21" s="20">
        <f t="shared" si="4"/>
        <v>0</v>
      </c>
    </row>
    <row r="24" spans="1:17" x14ac:dyDescent="0.15">
      <c r="A24" s="12" t="s">
        <v>143</v>
      </c>
      <c r="B24" s="12">
        <v>60</v>
      </c>
      <c r="C24" s="12" t="s">
        <v>112</v>
      </c>
      <c r="D24" s="12">
        <v>0</v>
      </c>
      <c r="F24" s="13">
        <v>854</v>
      </c>
      <c r="G24" s="14">
        <v>40</v>
      </c>
      <c r="H24" s="15">
        <v>20</v>
      </c>
      <c r="I24" s="14">
        <v>40</v>
      </c>
      <c r="J24" s="15">
        <v>20</v>
      </c>
      <c r="K24" s="14">
        <v>20</v>
      </c>
      <c r="M24" s="16">
        <v>0</v>
      </c>
      <c r="N24" s="17">
        <v>0</v>
      </c>
      <c r="O24" s="18">
        <v>0</v>
      </c>
      <c r="Q24" s="14" t="s">
        <v>179</v>
      </c>
    </row>
    <row r="25" spans="1:17" x14ac:dyDescent="0.15">
      <c r="A25" s="12" t="s">
        <v>143</v>
      </c>
      <c r="B25" s="12">
        <v>60</v>
      </c>
      <c r="C25" s="12" t="s">
        <v>113</v>
      </c>
      <c r="D25" s="12">
        <v>0</v>
      </c>
      <c r="F25" s="13">
        <v>711</v>
      </c>
      <c r="G25" s="14">
        <v>20</v>
      </c>
      <c r="H25" s="15">
        <v>40</v>
      </c>
      <c r="I25" s="14">
        <v>20</v>
      </c>
      <c r="J25" s="15">
        <v>0</v>
      </c>
      <c r="K25" s="14">
        <v>20</v>
      </c>
      <c r="M25" s="16">
        <v>0</v>
      </c>
      <c r="N25" s="17">
        <v>0</v>
      </c>
      <c r="O25" s="18">
        <v>158</v>
      </c>
      <c r="P25" s="14" t="s">
        <v>128</v>
      </c>
      <c r="Q25" s="14" t="s">
        <v>179</v>
      </c>
    </row>
    <row r="26" spans="1:17" x14ac:dyDescent="0.15">
      <c r="A26" s="12" t="s">
        <v>143</v>
      </c>
      <c r="B26" s="12">
        <v>60</v>
      </c>
      <c r="C26" s="12" t="s">
        <v>115</v>
      </c>
      <c r="D26" s="12">
        <v>0</v>
      </c>
      <c r="F26" s="13">
        <v>427</v>
      </c>
      <c r="G26" s="14">
        <v>20</v>
      </c>
      <c r="H26" s="15">
        <v>40</v>
      </c>
      <c r="I26" s="14">
        <v>20</v>
      </c>
      <c r="J26" s="15">
        <v>0</v>
      </c>
      <c r="K26" s="14">
        <v>20</v>
      </c>
      <c r="M26" s="16">
        <v>0</v>
      </c>
      <c r="N26" s="17">
        <v>176</v>
      </c>
      <c r="O26" s="18">
        <v>0</v>
      </c>
      <c r="P26" s="14" t="s">
        <v>128</v>
      </c>
      <c r="Q26" s="14" t="s">
        <v>179</v>
      </c>
    </row>
    <row r="27" spans="1:17" x14ac:dyDescent="0.15">
      <c r="A27" s="12" t="s">
        <v>143</v>
      </c>
      <c r="B27" s="12">
        <v>60</v>
      </c>
      <c r="C27" s="12" t="s">
        <v>116</v>
      </c>
      <c r="D27" s="12">
        <v>0</v>
      </c>
      <c r="F27" s="13">
        <v>341</v>
      </c>
      <c r="G27" s="14">
        <v>20</v>
      </c>
      <c r="H27" s="15">
        <v>40</v>
      </c>
      <c r="I27" s="14">
        <v>40</v>
      </c>
      <c r="J27" s="15">
        <v>20</v>
      </c>
      <c r="K27" s="14">
        <v>20</v>
      </c>
      <c r="M27" s="16">
        <v>0</v>
      </c>
      <c r="N27" s="17">
        <v>0</v>
      </c>
      <c r="O27" s="18">
        <v>0</v>
      </c>
      <c r="Q27" s="14" t="s">
        <v>179</v>
      </c>
    </row>
    <row r="28" spans="1:17" x14ac:dyDescent="0.15">
      <c r="A28" s="12" t="s">
        <v>143</v>
      </c>
      <c r="B28" s="12">
        <v>60</v>
      </c>
      <c r="C28" s="12" t="s">
        <v>117</v>
      </c>
      <c r="D28" s="12">
        <v>0</v>
      </c>
      <c r="F28" s="13">
        <v>256</v>
      </c>
      <c r="G28" s="14">
        <v>40</v>
      </c>
      <c r="H28" s="15">
        <v>20</v>
      </c>
      <c r="I28" s="14">
        <v>20</v>
      </c>
      <c r="J28" s="15">
        <v>0</v>
      </c>
      <c r="K28" s="14">
        <v>40</v>
      </c>
      <c r="M28" s="16">
        <v>0</v>
      </c>
      <c r="N28" s="17">
        <v>0</v>
      </c>
      <c r="O28" s="18">
        <v>79</v>
      </c>
      <c r="Q28" s="14" t="s">
        <v>179</v>
      </c>
    </row>
    <row r="29" spans="1:17" x14ac:dyDescent="0.15">
      <c r="A29" s="12" t="s">
        <v>143</v>
      </c>
      <c r="B29" s="12">
        <v>60</v>
      </c>
      <c r="C29" s="12" t="s">
        <v>193</v>
      </c>
      <c r="D29" s="12">
        <v>0</v>
      </c>
      <c r="F29" s="13">
        <v>256</v>
      </c>
      <c r="G29" s="14">
        <v>0</v>
      </c>
      <c r="H29" s="15">
        <v>0</v>
      </c>
      <c r="I29" s="14">
        <v>0</v>
      </c>
      <c r="J29" s="15">
        <v>0</v>
      </c>
      <c r="K29" s="14">
        <v>0</v>
      </c>
      <c r="M29" s="16">
        <v>0</v>
      </c>
      <c r="N29" s="17">
        <v>0</v>
      </c>
      <c r="O29" s="18">
        <v>0</v>
      </c>
      <c r="P29" s="14" t="s">
        <v>127</v>
      </c>
      <c r="Q29" s="14" t="s">
        <v>132</v>
      </c>
    </row>
    <row r="30" spans="1:17" s="20" customFormat="1" x14ac:dyDescent="0.15">
      <c r="A30" s="20" t="s">
        <v>184</v>
      </c>
      <c r="F30" s="20">
        <f>SUM(F24:F29)</f>
        <v>2845</v>
      </c>
      <c r="G30" s="20">
        <f t="shared" ref="G30:O30" si="5">SUM(G24:G29)</f>
        <v>140</v>
      </c>
      <c r="H30" s="20">
        <f t="shared" si="5"/>
        <v>160</v>
      </c>
      <c r="I30" s="20">
        <f t="shared" si="5"/>
        <v>140</v>
      </c>
      <c r="J30" s="20">
        <f t="shared" si="5"/>
        <v>40</v>
      </c>
      <c r="K30" s="20">
        <f t="shared" si="5"/>
        <v>120</v>
      </c>
      <c r="L30" s="21"/>
      <c r="M30" s="20">
        <f t="shared" si="5"/>
        <v>0</v>
      </c>
      <c r="N30" s="20">
        <f t="shared" si="5"/>
        <v>176</v>
      </c>
      <c r="O30" s="20">
        <f t="shared" si="5"/>
        <v>237</v>
      </c>
    </row>
    <row r="33" spans="1:17" x14ac:dyDescent="0.15">
      <c r="A33" s="12" t="s">
        <v>7</v>
      </c>
      <c r="B33" s="12">
        <v>59</v>
      </c>
      <c r="C33" s="12" t="s">
        <v>112</v>
      </c>
      <c r="D33" s="12">
        <v>25</v>
      </c>
      <c r="E33" s="12" t="s">
        <v>194</v>
      </c>
      <c r="F33" s="13">
        <v>868</v>
      </c>
      <c r="G33" s="14">
        <v>41</v>
      </c>
      <c r="H33" s="15">
        <v>20</v>
      </c>
      <c r="I33" s="14">
        <v>41</v>
      </c>
      <c r="J33" s="15">
        <v>0</v>
      </c>
      <c r="K33" s="14">
        <v>20</v>
      </c>
      <c r="L33" s="15">
        <v>0</v>
      </c>
      <c r="M33" s="16">
        <v>10</v>
      </c>
      <c r="N33" s="17">
        <v>0</v>
      </c>
      <c r="O33" s="18">
        <v>82</v>
      </c>
      <c r="Q33" s="19" t="s">
        <v>11</v>
      </c>
    </row>
    <row r="34" spans="1:17" x14ac:dyDescent="0.15">
      <c r="A34" s="12" t="s">
        <v>7</v>
      </c>
      <c r="B34" s="12">
        <v>60</v>
      </c>
      <c r="C34" s="12" t="s">
        <v>113</v>
      </c>
      <c r="D34" s="12">
        <v>25</v>
      </c>
      <c r="E34" s="12" t="s">
        <v>194</v>
      </c>
      <c r="F34" s="13">
        <v>734</v>
      </c>
      <c r="G34" s="14">
        <v>21</v>
      </c>
      <c r="H34" s="15">
        <v>42</v>
      </c>
      <c r="I34" s="14">
        <v>21</v>
      </c>
      <c r="J34" s="15">
        <v>0</v>
      </c>
      <c r="K34" s="14">
        <v>21</v>
      </c>
      <c r="L34" s="15">
        <v>0</v>
      </c>
      <c r="M34" s="16">
        <v>10</v>
      </c>
      <c r="N34" s="17">
        <v>0</v>
      </c>
      <c r="O34" s="18">
        <v>170</v>
      </c>
      <c r="P34" s="14" t="s">
        <v>133</v>
      </c>
      <c r="Q34" s="19" t="s">
        <v>121</v>
      </c>
    </row>
    <row r="35" spans="1:17" x14ac:dyDescent="0.15">
      <c r="A35" s="12" t="s">
        <v>7</v>
      </c>
      <c r="B35" s="12">
        <v>60</v>
      </c>
      <c r="C35" s="12" t="s">
        <v>115</v>
      </c>
      <c r="D35" s="12">
        <v>10</v>
      </c>
      <c r="E35" s="12" t="s">
        <v>194</v>
      </c>
      <c r="F35" s="13">
        <v>441</v>
      </c>
      <c r="G35" s="14">
        <v>42</v>
      </c>
      <c r="H35" s="15">
        <v>42</v>
      </c>
      <c r="I35" s="14">
        <v>21</v>
      </c>
      <c r="J35" s="15">
        <v>0</v>
      </c>
      <c r="K35" s="14">
        <v>0</v>
      </c>
      <c r="L35" s="15">
        <v>0</v>
      </c>
      <c r="M35" s="16">
        <v>10</v>
      </c>
      <c r="N35" s="17">
        <v>0</v>
      </c>
      <c r="O35" s="18">
        <v>38</v>
      </c>
      <c r="P35" s="19" t="s">
        <v>15</v>
      </c>
      <c r="Q35" s="14" t="s">
        <v>131</v>
      </c>
    </row>
    <row r="36" spans="1:17" x14ac:dyDescent="0.15">
      <c r="A36" s="12" t="s">
        <v>8</v>
      </c>
      <c r="B36" s="12">
        <v>65</v>
      </c>
      <c r="C36" s="12" t="s">
        <v>210</v>
      </c>
      <c r="D36" s="12">
        <v>15</v>
      </c>
      <c r="E36" s="12" t="s">
        <v>200</v>
      </c>
      <c r="F36" s="13">
        <v>369</v>
      </c>
      <c r="G36" s="14">
        <v>22</v>
      </c>
      <c r="H36" s="15">
        <v>22</v>
      </c>
      <c r="I36" s="14">
        <v>45</v>
      </c>
      <c r="J36" s="15">
        <v>0</v>
      </c>
      <c r="K36" s="14">
        <v>22</v>
      </c>
      <c r="M36" s="16">
        <v>25</v>
      </c>
      <c r="N36" s="17">
        <v>0</v>
      </c>
      <c r="O36" s="18">
        <v>94</v>
      </c>
      <c r="Q36" s="19" t="s">
        <v>9</v>
      </c>
    </row>
    <row r="37" spans="1:17" x14ac:dyDescent="0.15">
      <c r="A37" s="12" t="s">
        <v>8</v>
      </c>
      <c r="B37" s="12">
        <v>65</v>
      </c>
      <c r="C37" s="12" t="s">
        <v>117</v>
      </c>
      <c r="D37" s="12">
        <v>20</v>
      </c>
      <c r="E37" s="12" t="s">
        <v>200</v>
      </c>
      <c r="F37" s="13">
        <v>277</v>
      </c>
      <c r="G37" s="14">
        <v>36</v>
      </c>
      <c r="H37" s="15">
        <v>22</v>
      </c>
      <c r="I37" s="14">
        <v>22</v>
      </c>
      <c r="J37" s="15">
        <v>0</v>
      </c>
      <c r="K37" s="14">
        <v>9</v>
      </c>
      <c r="M37" s="16">
        <v>25</v>
      </c>
      <c r="N37" s="17">
        <v>0</v>
      </c>
      <c r="O37" s="18">
        <v>0</v>
      </c>
      <c r="Q37" s="19" t="s">
        <v>10</v>
      </c>
    </row>
    <row r="38" spans="1:17" x14ac:dyDescent="0.15">
      <c r="A38" s="12" t="s">
        <v>8</v>
      </c>
      <c r="B38" s="12">
        <v>65</v>
      </c>
      <c r="C38" s="12" t="s">
        <v>193</v>
      </c>
      <c r="D38" s="12">
        <v>25</v>
      </c>
      <c r="E38" s="12" t="s">
        <v>200</v>
      </c>
      <c r="F38" s="13">
        <v>277</v>
      </c>
      <c r="G38" s="14">
        <v>22</v>
      </c>
      <c r="H38" s="15">
        <v>22</v>
      </c>
      <c r="I38" s="14">
        <v>45</v>
      </c>
      <c r="J38" s="15">
        <v>0</v>
      </c>
      <c r="K38" s="14">
        <v>22</v>
      </c>
      <c r="M38" s="16">
        <v>25</v>
      </c>
      <c r="N38" s="17">
        <v>105</v>
      </c>
      <c r="O38" s="18">
        <v>0</v>
      </c>
      <c r="P38" s="14" t="s">
        <v>127</v>
      </c>
    </row>
    <row r="39" spans="1:17" s="20" customFormat="1" x14ac:dyDescent="0.15">
      <c r="A39" s="20" t="s">
        <v>187</v>
      </c>
      <c r="F39" s="20">
        <f>SUM(F33:F38)</f>
        <v>2966</v>
      </c>
      <c r="G39" s="20">
        <f t="shared" ref="G39:K39" si="6">SUM(G33:G38)</f>
        <v>184</v>
      </c>
      <c r="H39" s="20">
        <f t="shared" si="6"/>
        <v>170</v>
      </c>
      <c r="I39" s="20">
        <f t="shared" si="6"/>
        <v>195</v>
      </c>
      <c r="J39" s="20">
        <f t="shared" si="6"/>
        <v>0</v>
      </c>
      <c r="K39" s="20">
        <f t="shared" si="6"/>
        <v>94</v>
      </c>
      <c r="L39" s="21"/>
      <c r="M39" s="20">
        <f t="shared" ref="M39:O39" si="7">SUM(M33:M38)</f>
        <v>105</v>
      </c>
      <c r="N39" s="20">
        <f t="shared" si="7"/>
        <v>105</v>
      </c>
      <c r="O39" s="20">
        <f t="shared" si="7"/>
        <v>384</v>
      </c>
      <c r="P39" s="40"/>
      <c r="Q39" s="45"/>
    </row>
    <row r="40" spans="1:17" s="20" customFormat="1" x14ac:dyDescent="0.15">
      <c r="G40" s="14"/>
      <c r="H40" s="15"/>
      <c r="I40" s="14"/>
      <c r="J40" s="15">
        <v>19</v>
      </c>
      <c r="K40" s="14"/>
      <c r="L40" s="22"/>
      <c r="M40" s="16"/>
      <c r="N40" s="17"/>
      <c r="O40" s="18"/>
      <c r="P40" s="40" t="s">
        <v>233</v>
      </c>
      <c r="Q40" s="45"/>
    </row>
    <row r="41" spans="1:17" s="20" customFormat="1" x14ac:dyDescent="0.15">
      <c r="G41" s="33">
        <f>SUM(G39:G40)</f>
        <v>184</v>
      </c>
      <c r="H41" s="33">
        <f t="shared" ref="H41:O41" si="8">SUM(H39:H40)</f>
        <v>170</v>
      </c>
      <c r="I41" s="33">
        <f t="shared" si="8"/>
        <v>195</v>
      </c>
      <c r="J41" s="33">
        <f t="shared" si="8"/>
        <v>19</v>
      </c>
      <c r="K41" s="33">
        <f t="shared" si="8"/>
        <v>94</v>
      </c>
      <c r="L41" s="33">
        <f t="shared" si="8"/>
        <v>0</v>
      </c>
      <c r="M41" s="33">
        <f t="shared" si="8"/>
        <v>105</v>
      </c>
      <c r="N41" s="33">
        <f t="shared" si="8"/>
        <v>105</v>
      </c>
      <c r="O41" s="33">
        <f t="shared" si="8"/>
        <v>384</v>
      </c>
      <c r="P41" s="42" t="s">
        <v>257</v>
      </c>
      <c r="Q41" s="45"/>
    </row>
    <row r="42" spans="1:17" s="20" customFormat="1" x14ac:dyDescent="0.15">
      <c r="L42" s="21"/>
    </row>
    <row r="44" spans="1:17" s="20" customFormat="1" x14ac:dyDescent="0.15">
      <c r="A44" s="20" t="s">
        <v>192</v>
      </c>
      <c r="G44" s="23"/>
      <c r="H44" s="24"/>
      <c r="I44" s="23"/>
      <c r="J44" s="24"/>
      <c r="K44" s="23"/>
      <c r="L44" s="25"/>
      <c r="M44" s="26"/>
      <c r="N44" s="27"/>
      <c r="O44" s="28"/>
      <c r="P44" s="23"/>
      <c r="Q44" s="23"/>
    </row>
    <row r="45" spans="1:17" s="20" customFormat="1" x14ac:dyDescent="0.15">
      <c r="A45" s="20" t="s">
        <v>188</v>
      </c>
      <c r="F45" s="20">
        <f t="shared" ref="F45:K45" si="9">F39-F30</f>
        <v>121</v>
      </c>
      <c r="G45" s="20">
        <f t="shared" si="9"/>
        <v>44</v>
      </c>
      <c r="H45" s="20">
        <f t="shared" si="9"/>
        <v>10</v>
      </c>
      <c r="I45" s="20">
        <f t="shared" si="9"/>
        <v>55</v>
      </c>
      <c r="J45" s="20">
        <f t="shared" si="9"/>
        <v>-40</v>
      </c>
      <c r="K45" s="20">
        <f t="shared" si="9"/>
        <v>-26</v>
      </c>
      <c r="L45" s="21"/>
      <c r="M45" s="20">
        <f>M39-M30</f>
        <v>105</v>
      </c>
      <c r="N45" s="20">
        <f>N39-N30</f>
        <v>-71</v>
      </c>
      <c r="O45" s="20">
        <f>O39-O30</f>
        <v>147</v>
      </c>
      <c r="P45" s="20" t="s">
        <v>129</v>
      </c>
      <c r="Q45" s="20" t="s">
        <v>130</v>
      </c>
    </row>
    <row r="46" spans="1:17" s="13" customFormat="1" x14ac:dyDescent="0.15">
      <c r="L46" s="37"/>
      <c r="P46" s="20" t="s">
        <v>16</v>
      </c>
    </row>
    <row r="47" spans="1:17" x14ac:dyDescent="0.15">
      <c r="C47" s="29"/>
    </row>
    <row r="48" spans="1:17" x14ac:dyDescent="0.15">
      <c r="A48" s="32"/>
    </row>
    <row r="49" spans="1:17" x14ac:dyDescent="0.15">
      <c r="A49" s="30" t="s">
        <v>224</v>
      </c>
      <c r="B49" s="31">
        <v>65</v>
      </c>
      <c r="C49" s="31" t="s">
        <v>112</v>
      </c>
      <c r="D49" s="31" t="s">
        <v>235</v>
      </c>
      <c r="E49" s="31" t="s">
        <v>225</v>
      </c>
      <c r="F49" s="13">
        <v>974</v>
      </c>
      <c r="G49" s="14">
        <v>22</v>
      </c>
      <c r="H49" s="15">
        <v>22</v>
      </c>
      <c r="I49" s="14">
        <v>36</v>
      </c>
      <c r="K49" s="14">
        <v>22</v>
      </c>
      <c r="M49" s="16">
        <v>25</v>
      </c>
      <c r="Q49" s="19" t="s">
        <v>226</v>
      </c>
    </row>
    <row r="50" spans="1:17" x14ac:dyDescent="0.15">
      <c r="A50" s="30" t="s">
        <v>224</v>
      </c>
      <c r="B50" s="31">
        <v>65</v>
      </c>
      <c r="C50" s="31" t="s">
        <v>113</v>
      </c>
      <c r="D50" s="31" t="s">
        <v>235</v>
      </c>
      <c r="E50" s="31" t="s">
        <v>225</v>
      </c>
      <c r="F50" s="13">
        <v>812</v>
      </c>
      <c r="H50" s="15">
        <v>22</v>
      </c>
      <c r="I50" s="14">
        <v>22</v>
      </c>
      <c r="M50" s="16">
        <v>25</v>
      </c>
      <c r="O50" s="18">
        <v>94</v>
      </c>
      <c r="P50" s="19" t="s">
        <v>232</v>
      </c>
      <c r="Q50" s="19" t="s">
        <v>227</v>
      </c>
    </row>
    <row r="51" spans="1:17" x14ac:dyDescent="0.15">
      <c r="A51" s="30" t="s">
        <v>224</v>
      </c>
      <c r="B51" s="31">
        <v>65</v>
      </c>
      <c r="C51" s="31" t="s">
        <v>115</v>
      </c>
      <c r="D51" s="31" t="s">
        <v>235</v>
      </c>
      <c r="E51" s="31" t="s">
        <v>225</v>
      </c>
      <c r="F51" s="13">
        <v>487</v>
      </c>
      <c r="G51" s="14">
        <v>22</v>
      </c>
      <c r="H51" s="15">
        <v>27</v>
      </c>
      <c r="J51" s="15">
        <v>22</v>
      </c>
      <c r="K51" s="14">
        <v>22</v>
      </c>
      <c r="M51" s="16">
        <v>25</v>
      </c>
      <c r="Q51" s="19" t="s">
        <v>228</v>
      </c>
    </row>
    <row r="52" spans="1:17" x14ac:dyDescent="0.15">
      <c r="A52" s="30" t="s">
        <v>224</v>
      </c>
      <c r="B52" s="31">
        <v>65</v>
      </c>
      <c r="C52" s="31" t="s">
        <v>116</v>
      </c>
      <c r="D52" s="31" t="s">
        <v>235</v>
      </c>
      <c r="E52" s="31" t="s">
        <v>225</v>
      </c>
      <c r="F52" s="13">
        <v>390</v>
      </c>
      <c r="G52" s="14">
        <v>22</v>
      </c>
      <c r="H52" s="15">
        <v>22</v>
      </c>
      <c r="M52" s="16">
        <v>25</v>
      </c>
      <c r="O52" s="18">
        <v>112</v>
      </c>
      <c r="P52" s="19" t="s">
        <v>232</v>
      </c>
      <c r="Q52" s="19" t="s">
        <v>229</v>
      </c>
    </row>
    <row r="53" spans="1:17" x14ac:dyDescent="0.15">
      <c r="A53" s="30" t="s">
        <v>224</v>
      </c>
      <c r="B53" s="31">
        <v>65</v>
      </c>
      <c r="C53" s="31" t="s">
        <v>117</v>
      </c>
      <c r="D53" s="31" t="s">
        <v>235</v>
      </c>
      <c r="E53" s="31" t="s">
        <v>225</v>
      </c>
      <c r="F53" s="13">
        <v>292</v>
      </c>
      <c r="G53" s="14">
        <v>27</v>
      </c>
      <c r="H53" s="15">
        <v>22</v>
      </c>
      <c r="J53" s="15">
        <v>22</v>
      </c>
      <c r="M53" s="16">
        <v>25</v>
      </c>
      <c r="O53" s="18">
        <v>94</v>
      </c>
      <c r="Q53" s="19" t="s">
        <v>230</v>
      </c>
    </row>
    <row r="54" spans="1:17" x14ac:dyDescent="0.15">
      <c r="A54" s="30" t="s">
        <v>224</v>
      </c>
      <c r="B54" s="31">
        <v>65</v>
      </c>
      <c r="C54" s="31" t="s">
        <v>193</v>
      </c>
      <c r="D54" s="31" t="s">
        <v>235</v>
      </c>
      <c r="E54" s="31" t="s">
        <v>225</v>
      </c>
      <c r="F54" s="13">
        <v>292</v>
      </c>
      <c r="G54" s="14">
        <v>9</v>
      </c>
      <c r="H54" s="15">
        <v>22</v>
      </c>
      <c r="I54" s="14">
        <v>18</v>
      </c>
      <c r="K54" s="14">
        <v>22</v>
      </c>
      <c r="M54" s="16">
        <v>25</v>
      </c>
      <c r="N54" s="17">
        <v>84</v>
      </c>
      <c r="Q54" s="19" t="s">
        <v>231</v>
      </c>
    </row>
    <row r="55" spans="1:17" x14ac:dyDescent="0.15">
      <c r="F55" s="20">
        <f>SUM(F49:F54)</f>
        <v>3247</v>
      </c>
      <c r="G55" s="20">
        <f t="shared" ref="G55:K55" si="10">SUM(G49:G54)</f>
        <v>102</v>
      </c>
      <c r="H55" s="20">
        <f t="shared" si="10"/>
        <v>137</v>
      </c>
      <c r="I55" s="20">
        <f t="shared" si="10"/>
        <v>76</v>
      </c>
      <c r="J55" s="20">
        <f t="shared" si="10"/>
        <v>44</v>
      </c>
      <c r="K55" s="20">
        <f t="shared" si="10"/>
        <v>66</v>
      </c>
      <c r="L55" s="21"/>
      <c r="M55" s="20">
        <f t="shared" ref="M55:O55" si="11">SUM(M49:M54)</f>
        <v>150</v>
      </c>
      <c r="N55" s="20">
        <f t="shared" si="11"/>
        <v>84</v>
      </c>
      <c r="O55" s="20">
        <f t="shared" si="11"/>
        <v>300</v>
      </c>
    </row>
    <row r="56" spans="1:17" x14ac:dyDescent="0.15">
      <c r="C56" s="29"/>
      <c r="G56" s="14">
        <f>22+45</f>
        <v>67</v>
      </c>
      <c r="H56" s="15">
        <f>9+22+45+45</f>
        <v>121</v>
      </c>
      <c r="I56" s="14">
        <f>9</f>
        <v>9</v>
      </c>
      <c r="N56" s="17">
        <f>105+211</f>
        <v>316</v>
      </c>
      <c r="P56" s="14" t="s">
        <v>233</v>
      </c>
    </row>
    <row r="57" spans="1:17" x14ac:dyDescent="0.15">
      <c r="C57" s="29"/>
      <c r="G57" s="33">
        <f>SUM(G55:G56)</f>
        <v>169</v>
      </c>
      <c r="H57" s="33">
        <f t="shared" ref="H57:O57" si="12">SUM(H55:H56)</f>
        <v>258</v>
      </c>
      <c r="I57" s="33">
        <f t="shared" si="12"/>
        <v>85</v>
      </c>
      <c r="J57" s="33">
        <f t="shared" si="12"/>
        <v>44</v>
      </c>
      <c r="K57" s="33">
        <f t="shared" si="12"/>
        <v>66</v>
      </c>
      <c r="L57" s="33">
        <f t="shared" si="12"/>
        <v>0</v>
      </c>
      <c r="M57" s="33">
        <f t="shared" si="12"/>
        <v>150</v>
      </c>
      <c r="N57" s="33">
        <f t="shared" si="12"/>
        <v>400</v>
      </c>
      <c r="O57" s="33">
        <f t="shared" si="12"/>
        <v>300</v>
      </c>
      <c r="P57" s="42" t="s">
        <v>257</v>
      </c>
    </row>
    <row r="58" spans="1:17" x14ac:dyDescent="0.15">
      <c r="C58" s="29"/>
    </row>
    <row r="59" spans="1:17" x14ac:dyDescent="0.15">
      <c r="C59" s="29"/>
    </row>
    <row r="60" spans="1:17" x14ac:dyDescent="0.15">
      <c r="A60" s="32"/>
    </row>
    <row r="61" spans="1:17" x14ac:dyDescent="0.15">
      <c r="A61" s="30" t="s">
        <v>324</v>
      </c>
      <c r="B61" s="31">
        <v>65</v>
      </c>
      <c r="C61" s="31" t="s">
        <v>112</v>
      </c>
      <c r="D61" s="31" t="s">
        <v>235</v>
      </c>
      <c r="E61" s="31" t="s">
        <v>223</v>
      </c>
      <c r="F61" s="13">
        <v>988</v>
      </c>
      <c r="G61" s="14">
        <v>46</v>
      </c>
      <c r="H61" s="15">
        <v>23</v>
      </c>
      <c r="I61" s="14">
        <v>36</v>
      </c>
      <c r="M61" s="16">
        <v>25</v>
      </c>
      <c r="P61" s="19" t="s">
        <v>329</v>
      </c>
      <c r="Q61" s="19" t="s">
        <v>270</v>
      </c>
    </row>
    <row r="62" spans="1:17" x14ac:dyDescent="0.15">
      <c r="A62" s="30" t="s">
        <v>324</v>
      </c>
      <c r="B62" s="31">
        <v>65</v>
      </c>
      <c r="C62" s="31" t="s">
        <v>113</v>
      </c>
      <c r="D62" s="31" t="s">
        <v>235</v>
      </c>
      <c r="E62" s="31" t="s">
        <v>223</v>
      </c>
      <c r="F62" s="13">
        <v>824</v>
      </c>
      <c r="G62" s="14">
        <v>23</v>
      </c>
      <c r="H62" s="15">
        <v>46</v>
      </c>
      <c r="J62" s="15">
        <v>23</v>
      </c>
      <c r="K62" s="14">
        <v>23</v>
      </c>
      <c r="M62" s="16">
        <v>25</v>
      </c>
      <c r="O62" s="18">
        <v>97</v>
      </c>
      <c r="P62" s="19"/>
      <c r="Q62" s="19"/>
    </row>
    <row r="63" spans="1:17" x14ac:dyDescent="0.15">
      <c r="A63" s="30" t="s">
        <v>324</v>
      </c>
      <c r="B63" s="31">
        <v>65</v>
      </c>
      <c r="C63" s="31" t="s">
        <v>115</v>
      </c>
      <c r="D63" s="31" t="s">
        <v>235</v>
      </c>
      <c r="E63" s="31" t="s">
        <v>223</v>
      </c>
      <c r="F63" s="13">
        <v>494</v>
      </c>
      <c r="G63" s="14">
        <v>46</v>
      </c>
      <c r="H63" s="15">
        <v>46</v>
      </c>
      <c r="I63" s="14">
        <v>23</v>
      </c>
      <c r="K63" s="14">
        <v>23</v>
      </c>
      <c r="M63" s="16">
        <v>25</v>
      </c>
      <c r="Q63" s="19" t="s">
        <v>325</v>
      </c>
    </row>
    <row r="64" spans="1:17" x14ac:dyDescent="0.15">
      <c r="A64" s="30" t="s">
        <v>324</v>
      </c>
      <c r="B64" s="31">
        <v>65</v>
      </c>
      <c r="C64" s="31" t="s">
        <v>116</v>
      </c>
      <c r="D64" s="31" t="s">
        <v>235</v>
      </c>
      <c r="E64" s="31" t="s">
        <v>223</v>
      </c>
      <c r="F64" s="13">
        <v>395</v>
      </c>
      <c r="G64" s="14">
        <v>23</v>
      </c>
      <c r="H64" s="15">
        <v>46</v>
      </c>
      <c r="I64" s="14">
        <v>46</v>
      </c>
      <c r="M64" s="16">
        <v>25</v>
      </c>
      <c r="O64" s="18">
        <v>97</v>
      </c>
      <c r="P64" s="19"/>
      <c r="Q64" s="36" t="s">
        <v>326</v>
      </c>
    </row>
    <row r="65" spans="1:17" x14ac:dyDescent="0.15">
      <c r="A65" s="30" t="s">
        <v>324</v>
      </c>
      <c r="B65" s="31">
        <v>65</v>
      </c>
      <c r="C65" s="31" t="s">
        <v>117</v>
      </c>
      <c r="D65" s="31" t="s">
        <v>235</v>
      </c>
      <c r="E65" s="31" t="s">
        <v>223</v>
      </c>
      <c r="F65" s="13">
        <v>297</v>
      </c>
      <c r="G65" s="14">
        <v>46</v>
      </c>
      <c r="H65" s="15">
        <v>23</v>
      </c>
      <c r="I65" s="14">
        <v>23</v>
      </c>
      <c r="K65" s="14">
        <v>46</v>
      </c>
      <c r="M65" s="16">
        <v>25</v>
      </c>
      <c r="Q65" s="19" t="s">
        <v>328</v>
      </c>
    </row>
    <row r="66" spans="1:17" x14ac:dyDescent="0.15">
      <c r="A66" s="30" t="s">
        <v>324</v>
      </c>
      <c r="B66" s="31">
        <v>65</v>
      </c>
      <c r="C66" s="31" t="s">
        <v>193</v>
      </c>
      <c r="D66" s="31" t="s">
        <v>235</v>
      </c>
      <c r="E66" s="31" t="s">
        <v>223</v>
      </c>
      <c r="F66" s="13">
        <v>297</v>
      </c>
      <c r="G66" s="14">
        <v>23</v>
      </c>
      <c r="H66" s="15">
        <v>23</v>
      </c>
      <c r="I66" s="14">
        <v>46</v>
      </c>
      <c r="J66" s="15">
        <v>23</v>
      </c>
      <c r="M66" s="16">
        <v>25</v>
      </c>
      <c r="P66" s="19" t="s">
        <v>303</v>
      </c>
      <c r="Q66" s="36" t="s">
        <v>327</v>
      </c>
    </row>
    <row r="67" spans="1:17" x14ac:dyDescent="0.15">
      <c r="F67" s="20">
        <f>SUM(F61:F66)</f>
        <v>3295</v>
      </c>
      <c r="G67" s="20">
        <f t="shared" ref="G67:K67" si="13">SUM(G61:G66)</f>
        <v>207</v>
      </c>
      <c r="H67" s="20">
        <f t="shared" si="13"/>
        <v>207</v>
      </c>
      <c r="I67" s="20">
        <f t="shared" si="13"/>
        <v>174</v>
      </c>
      <c r="J67" s="20">
        <f t="shared" si="13"/>
        <v>46</v>
      </c>
      <c r="K67" s="20">
        <f t="shared" si="13"/>
        <v>92</v>
      </c>
      <c r="L67" s="21"/>
      <c r="M67" s="20">
        <f t="shared" ref="M67:O67" si="14">SUM(M61:M66)</f>
        <v>150</v>
      </c>
      <c r="N67" s="20">
        <f t="shared" si="14"/>
        <v>0</v>
      </c>
      <c r="O67" s="20">
        <f t="shared" si="14"/>
        <v>194</v>
      </c>
    </row>
    <row r="68" spans="1:17" x14ac:dyDescent="0.15">
      <c r="C68" s="29"/>
      <c r="I68" s="14">
        <v>23</v>
      </c>
      <c r="P68" s="14" t="s">
        <v>233</v>
      </c>
    </row>
    <row r="69" spans="1:17" x14ac:dyDescent="0.15">
      <c r="C69" s="29"/>
      <c r="G69" s="33">
        <f>SUM(G67:G68)</f>
        <v>207</v>
      </c>
      <c r="H69" s="33">
        <f t="shared" ref="H69:O69" si="15">SUM(H67:H68)</f>
        <v>207</v>
      </c>
      <c r="I69" s="33">
        <f>SUM(I67:I68)</f>
        <v>197</v>
      </c>
      <c r="J69" s="33">
        <f t="shared" si="15"/>
        <v>46</v>
      </c>
      <c r="K69" s="33">
        <f t="shared" si="15"/>
        <v>92</v>
      </c>
      <c r="L69" s="33">
        <f t="shared" si="15"/>
        <v>0</v>
      </c>
      <c r="M69" s="33">
        <f t="shared" si="15"/>
        <v>150</v>
      </c>
      <c r="N69" s="33">
        <f t="shared" si="15"/>
        <v>0</v>
      </c>
      <c r="O69" s="33">
        <f t="shared" si="15"/>
        <v>194</v>
      </c>
      <c r="P69" s="42" t="s">
        <v>257</v>
      </c>
    </row>
    <row r="70" spans="1:17" x14ac:dyDescent="0.15">
      <c r="C70" s="29"/>
      <c r="P70" s="14" t="s">
        <v>330</v>
      </c>
    </row>
    <row r="71" spans="1:17" x14ac:dyDescent="0.15">
      <c r="P71" s="14" t="s">
        <v>331</v>
      </c>
    </row>
    <row r="73" spans="1:17" s="68" customFormat="1" x14ac:dyDescent="0.15">
      <c r="A73" s="66" t="s">
        <v>348</v>
      </c>
      <c r="F73" s="69"/>
      <c r="G73" s="70"/>
      <c r="H73" s="71"/>
      <c r="I73" s="70"/>
      <c r="J73" s="71"/>
      <c r="K73" s="70"/>
      <c r="L73" s="72"/>
      <c r="M73" s="73"/>
      <c r="N73" s="74"/>
      <c r="O73" s="75"/>
      <c r="P73" s="70"/>
      <c r="Q73" s="70"/>
    </row>
    <row r="74" spans="1:17" s="68" customFormat="1" x14ac:dyDescent="0.15">
      <c r="A74" s="67" t="s">
        <v>349</v>
      </c>
      <c r="F74" s="69"/>
      <c r="G74" s="70"/>
      <c r="H74" s="71"/>
      <c r="I74" s="70"/>
      <c r="J74" s="71"/>
      <c r="K74" s="70"/>
      <c r="L74" s="72"/>
      <c r="M74" s="73"/>
      <c r="N74" s="74"/>
      <c r="O74" s="75"/>
      <c r="P74" s="70"/>
      <c r="Q74" s="70"/>
    </row>
    <row r="75" spans="1:17" s="68" customFormat="1" x14ac:dyDescent="0.15">
      <c r="A75" s="67" t="s">
        <v>350</v>
      </c>
      <c r="F75" s="69"/>
      <c r="G75" s="70"/>
      <c r="H75" s="71"/>
      <c r="I75" s="70"/>
      <c r="J75" s="71"/>
      <c r="K75" s="70"/>
      <c r="L75" s="72"/>
      <c r="M75" s="73"/>
      <c r="N75" s="74"/>
      <c r="O75" s="75"/>
      <c r="P75" s="70"/>
      <c r="Q75" s="70"/>
    </row>
    <row r="76" spans="1:17" s="68" customFormat="1" x14ac:dyDescent="0.15">
      <c r="A76" s="67" t="s">
        <v>355</v>
      </c>
      <c r="F76" s="69"/>
      <c r="G76" s="70"/>
      <c r="H76" s="71"/>
      <c r="I76" s="70"/>
      <c r="J76" s="71"/>
      <c r="K76" s="70"/>
      <c r="L76" s="72"/>
      <c r="M76" s="73"/>
      <c r="N76" s="74"/>
      <c r="O76" s="75"/>
      <c r="P76" s="70"/>
      <c r="Q76" s="70"/>
    </row>
    <row r="77" spans="1:17" s="68" customFormat="1" x14ac:dyDescent="0.15">
      <c r="F77" s="69"/>
      <c r="G77" s="70"/>
      <c r="H77" s="71"/>
      <c r="I77" s="70"/>
      <c r="J77" s="71"/>
      <c r="K77" s="70"/>
      <c r="L77" s="72"/>
      <c r="M77" s="73"/>
      <c r="N77" s="74"/>
      <c r="O77" s="75"/>
      <c r="P77" s="70"/>
      <c r="Q77" s="70"/>
    </row>
    <row r="78" spans="1:17" s="68" customFormat="1" x14ac:dyDescent="0.15">
      <c r="A78" s="66" t="s">
        <v>351</v>
      </c>
      <c r="F78" s="69"/>
      <c r="G78" s="70"/>
      <c r="H78" s="71"/>
      <c r="I78" s="70"/>
      <c r="J78" s="71"/>
      <c r="K78" s="70"/>
      <c r="L78" s="72"/>
      <c r="M78" s="73"/>
      <c r="N78" s="74"/>
      <c r="O78" s="75"/>
      <c r="P78" s="70"/>
      <c r="Q78" s="70"/>
    </row>
    <row r="79" spans="1:17" s="68" customFormat="1" x14ac:dyDescent="0.15">
      <c r="A79" s="67" t="s">
        <v>340</v>
      </c>
      <c r="F79" s="69"/>
      <c r="G79" s="70"/>
      <c r="H79" s="71"/>
      <c r="I79" s="70"/>
      <c r="J79" s="71"/>
      <c r="K79" s="70"/>
      <c r="L79" s="72"/>
      <c r="M79" s="73"/>
      <c r="N79" s="74"/>
      <c r="O79" s="75"/>
      <c r="P79" s="70"/>
      <c r="Q79" s="70"/>
    </row>
    <row r="80" spans="1:17" s="68" customFormat="1" x14ac:dyDescent="0.15">
      <c r="A80" s="67" t="s">
        <v>352</v>
      </c>
      <c r="F80" s="69"/>
      <c r="G80" s="70"/>
      <c r="H80" s="71"/>
      <c r="I80" s="70"/>
      <c r="J80" s="71"/>
      <c r="K80" s="70"/>
      <c r="L80" s="72"/>
      <c r="M80" s="73"/>
      <c r="N80" s="74"/>
      <c r="O80" s="75"/>
      <c r="P80" s="70"/>
      <c r="Q80" s="70"/>
    </row>
    <row r="81" spans="1:17" s="68" customFormat="1" x14ac:dyDescent="0.15">
      <c r="A81" s="67" t="s">
        <v>341</v>
      </c>
      <c r="F81" s="69"/>
      <c r="G81" s="70"/>
      <c r="H81" s="71"/>
      <c r="I81" s="70"/>
      <c r="J81" s="71"/>
      <c r="K81" s="70"/>
      <c r="L81" s="72"/>
      <c r="M81" s="73"/>
      <c r="N81" s="74"/>
      <c r="O81" s="75"/>
      <c r="P81" s="70"/>
      <c r="Q81" s="70"/>
    </row>
    <row r="82" spans="1:17" x14ac:dyDescent="0.15">
      <c r="A82" s="65"/>
    </row>
    <row r="84" spans="1:17" s="77" customFormat="1" x14ac:dyDescent="0.15">
      <c r="A84" s="76" t="s">
        <v>347</v>
      </c>
      <c r="F84" s="78"/>
      <c r="G84" s="79"/>
      <c r="H84" s="80"/>
      <c r="I84" s="79"/>
      <c r="J84" s="80"/>
      <c r="K84" s="79"/>
      <c r="L84" s="81"/>
      <c r="M84" s="82"/>
      <c r="N84" s="83"/>
      <c r="O84" s="84"/>
      <c r="P84" s="79"/>
      <c r="Q84" s="79"/>
    </row>
    <row r="85" spans="1:17" s="77" customFormat="1" x14ac:dyDescent="0.15">
      <c r="A85" s="85" t="s">
        <v>343</v>
      </c>
      <c r="F85" s="78"/>
      <c r="G85" s="79"/>
      <c r="H85" s="80"/>
      <c r="I85" s="79"/>
      <c r="J85" s="80"/>
      <c r="K85" s="79"/>
      <c r="L85" s="81"/>
      <c r="M85" s="82"/>
      <c r="N85" s="83"/>
      <c r="O85" s="84"/>
      <c r="P85" s="79"/>
      <c r="Q85" s="79"/>
    </row>
    <row r="86" spans="1:17" s="77" customFormat="1" x14ac:dyDescent="0.15">
      <c r="A86" s="85" t="s">
        <v>344</v>
      </c>
      <c r="F86" s="78"/>
      <c r="G86" s="79"/>
      <c r="H86" s="80"/>
      <c r="I86" s="79"/>
      <c r="J86" s="80"/>
      <c r="K86" s="79"/>
      <c r="L86" s="81"/>
      <c r="M86" s="82"/>
      <c r="N86" s="83"/>
      <c r="O86" s="84"/>
      <c r="P86" s="79"/>
      <c r="Q86" s="79"/>
    </row>
    <row r="87" spans="1:17" s="77" customFormat="1" x14ac:dyDescent="0.15">
      <c r="A87" s="85" t="s">
        <v>354</v>
      </c>
      <c r="F87" s="78"/>
      <c r="G87" s="79"/>
      <c r="H87" s="80"/>
      <c r="I87" s="79"/>
      <c r="J87" s="80"/>
      <c r="K87" s="79"/>
      <c r="L87" s="81"/>
      <c r="M87" s="82"/>
      <c r="N87" s="83"/>
      <c r="O87" s="84"/>
      <c r="P87" s="79"/>
      <c r="Q87" s="79"/>
    </row>
    <row r="88" spans="1:17" s="77" customFormat="1" x14ac:dyDescent="0.15">
      <c r="F88" s="78"/>
      <c r="G88" s="79"/>
      <c r="H88" s="80"/>
      <c r="I88" s="79"/>
      <c r="J88" s="80"/>
      <c r="K88" s="79"/>
      <c r="L88" s="81"/>
      <c r="M88" s="82"/>
      <c r="N88" s="83"/>
      <c r="O88" s="84"/>
      <c r="P88" s="79"/>
      <c r="Q88" s="79"/>
    </row>
    <row r="89" spans="1:17" s="77" customFormat="1" x14ac:dyDescent="0.15">
      <c r="A89" s="76" t="s">
        <v>346</v>
      </c>
      <c r="F89" s="78"/>
      <c r="G89" s="79"/>
      <c r="H89" s="80"/>
      <c r="I89" s="79"/>
      <c r="J89" s="80"/>
      <c r="K89" s="79"/>
      <c r="L89" s="81"/>
      <c r="M89" s="82"/>
      <c r="N89" s="83"/>
      <c r="O89" s="84"/>
      <c r="P89" s="79"/>
      <c r="Q89" s="79"/>
    </row>
    <row r="90" spans="1:17" s="77" customFormat="1" x14ac:dyDescent="0.15">
      <c r="A90" s="85" t="s">
        <v>342</v>
      </c>
      <c r="F90" s="78"/>
      <c r="G90" s="79"/>
      <c r="H90" s="80"/>
      <c r="I90" s="79"/>
      <c r="J90" s="80"/>
      <c r="K90" s="79"/>
      <c r="L90" s="81"/>
      <c r="M90" s="82"/>
      <c r="N90" s="83"/>
      <c r="O90" s="84"/>
      <c r="P90" s="79"/>
      <c r="Q90" s="79"/>
    </row>
    <row r="91" spans="1:17" s="77" customFormat="1" x14ac:dyDescent="0.15">
      <c r="A91" s="85" t="s">
        <v>345</v>
      </c>
      <c r="F91" s="78"/>
      <c r="G91" s="79"/>
      <c r="H91" s="80"/>
      <c r="I91" s="79"/>
      <c r="J91" s="80"/>
      <c r="K91" s="79"/>
      <c r="L91" s="81"/>
      <c r="M91" s="82"/>
      <c r="N91" s="83"/>
      <c r="O91" s="84"/>
      <c r="P91" s="79"/>
      <c r="Q91" s="79"/>
    </row>
    <row r="92" spans="1:17" s="77" customFormat="1" x14ac:dyDescent="0.15">
      <c r="A92" s="85" t="s">
        <v>353</v>
      </c>
      <c r="F92" s="78"/>
      <c r="G92" s="79"/>
      <c r="H92" s="80"/>
      <c r="I92" s="79"/>
      <c r="J92" s="80"/>
      <c r="K92" s="79"/>
      <c r="L92" s="81"/>
      <c r="M92" s="82"/>
      <c r="N92" s="83"/>
      <c r="O92" s="84"/>
      <c r="P92" s="79"/>
      <c r="Q92" s="79"/>
    </row>
  </sheetData>
  <phoneticPr fontId="1" type="noConversion"/>
  <pageMargins left="0.75" right="0.75" top="1" bottom="1" header="0.5" footer="0.5"/>
  <pageSetup paperSize="0" scale="30" orientation="landscape" horizontalDpi="4294967292" verticalDpi="4294967292"/>
  <extLst>
    <ext xmlns:mx="http://schemas.microsoft.com/office/mac/excel/2008/main" uri="http://schemas.microsoft.com/office/mac/excel/2008/main">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Guardian</vt:lpstr>
      <vt:lpstr>Burglar</vt:lpstr>
      <vt:lpstr>Captain</vt:lpstr>
      <vt:lpstr>Champions</vt:lpstr>
      <vt:lpstr>Hunters</vt:lpstr>
      <vt:lpstr>Lore-Masters</vt:lpstr>
      <vt:lpstr>Minstrels</vt:lpstr>
      <vt:lpstr>Rune-Keepers</vt:lpstr>
      <vt:lpstr>Wardens</vt:lpstr>
      <vt:lpstr>Compatibility Report</vt:lpstr>
      <vt:lpstr>Burglar!Print_Area</vt:lpstr>
      <vt:lpstr>Captain!Print_Area</vt:lpstr>
      <vt:lpstr>Guardian!Print_Area</vt:lpstr>
      <vt:lpstr>Hunters!Print_Area</vt:lpstr>
    </vt:vector>
  </TitlesOfParts>
  <Company>Mellon Capital Management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Guardian Radiance Comparison</dc:title>
  <dc:creator>Nicholas Fohl</dc:creator>
  <cp:keywords>Radiance</cp:keywords>
  <cp:lastModifiedBy>Nicholas Fohl</cp:lastModifiedBy>
  <cp:lastPrinted>2009-12-31T18:08:54Z</cp:lastPrinted>
  <dcterms:created xsi:type="dcterms:W3CDTF">2009-12-31T15:59:35Z</dcterms:created>
  <dcterms:modified xsi:type="dcterms:W3CDTF">2011-05-07T17:52:20Z</dcterms:modified>
</cp:coreProperties>
</file>